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ata\malcolm\Documents\NASRT\2018-2019\"/>
    </mc:Choice>
  </mc:AlternateContent>
  <bookViews>
    <workbookView xWindow="0" yWindow="0" windowWidth="21600" windowHeight="9855"/>
  </bookViews>
  <sheets>
    <sheet name="Index" sheetId="5" r:id="rId1"/>
    <sheet name="Final P&amp;L" sheetId="3" r:id="rId2"/>
    <sheet name="Notes" sheetId="6" r:id="rId3"/>
    <sheet name="Notes1" sheetId="7" r:id="rId4"/>
    <sheet name="Final BSheet" sheetId="4" r:id="rId5"/>
  </sheets>
  <definedNames>
    <definedName name="_xlnm.Print_Area" localSheetId="4">'Final BSheet'!$A$1:$F$62</definedName>
    <definedName name="_xlnm.Print_Area" localSheetId="1">'Final P&amp;L'!$A$1:$F$41</definedName>
    <definedName name="_xlnm.Print_Area" localSheetId="0">Index!$A$1:$I$19</definedName>
    <definedName name="_xlnm.Print_Area" localSheetId="2">Notes!$A$1:$C$64</definedName>
    <definedName name="_xlnm.Print_Area" localSheetId="3">Notes1!$A$1:$F$34</definedName>
  </definedNames>
  <calcPr calcId="152511"/>
</workbook>
</file>

<file path=xl/calcChain.xml><?xml version="1.0" encoding="utf-8"?>
<calcChain xmlns="http://schemas.openxmlformats.org/spreadsheetml/2006/main">
  <c r="F40" i="4" l="1"/>
  <c r="E33" i="4"/>
  <c r="C16" i="7" l="1"/>
  <c r="B32" i="6" l="1"/>
  <c r="B29" i="6"/>
  <c r="B28" i="6"/>
  <c r="B35" i="6" l="1"/>
  <c r="F31" i="7" l="1"/>
  <c r="C31" i="7"/>
  <c r="F26" i="7"/>
  <c r="C23" i="7"/>
  <c r="C26" i="7" s="1"/>
  <c r="F33" i="7" l="1"/>
  <c r="C33" i="7"/>
  <c r="F12" i="3" l="1"/>
  <c r="B61" i="6"/>
  <c r="B40" i="6"/>
  <c r="B48" i="6" s="1"/>
  <c r="B47" i="6"/>
  <c r="B45" i="6"/>
  <c r="F35" i="3" l="1"/>
  <c r="E38" i="4" l="1"/>
  <c r="F19" i="4" l="1"/>
  <c r="B38" i="6" l="1"/>
  <c r="F52" i="4" l="1"/>
  <c r="F46" i="4"/>
  <c r="F54" i="4" l="1"/>
  <c r="F17" i="4" l="1"/>
  <c r="F15" i="4"/>
  <c r="F13" i="4"/>
  <c r="F11" i="4"/>
  <c r="F37" i="3" l="1"/>
  <c r="F41" i="3" s="1"/>
  <c r="C66" i="4" l="1"/>
</calcChain>
</file>

<file path=xl/sharedStrings.xml><?xml version="1.0" encoding="utf-8"?>
<sst xmlns="http://schemas.openxmlformats.org/spreadsheetml/2006/main" count="150" uniqueCount="122">
  <si>
    <t>Bank Interest Received</t>
  </si>
  <si>
    <t>Miscellaneous Expenses</t>
  </si>
  <si>
    <t>Recreational Trust Contribution</t>
  </si>
  <si>
    <t>Telephone and Mobile Charges</t>
  </si>
  <si>
    <t>Broadband Internet and Fax</t>
  </si>
  <si>
    <t>Repairs and Renewals</t>
  </si>
  <si>
    <t>Bank Charges</t>
  </si>
  <si>
    <t>Depreciation</t>
  </si>
  <si>
    <t>Insurance</t>
  </si>
  <si>
    <t>Squash Team Expenses</t>
  </si>
  <si>
    <t>LTA Subscription</t>
  </si>
  <si>
    <t>Trophies</t>
  </si>
  <si>
    <t>Tennis Courts - Cost</t>
  </si>
  <si>
    <t>Tennis Club House - Cost</t>
  </si>
  <si>
    <t>Tennis Court Floodlights - Cost</t>
  </si>
  <si>
    <t>Booking System - Cost</t>
  </si>
  <si>
    <t>Stock</t>
  </si>
  <si>
    <t>Bank Deposit Account</t>
  </si>
  <si>
    <t>Bank Junior Squash Account</t>
  </si>
  <si>
    <t>Tennis Courts - Depreciation</t>
  </si>
  <si>
    <t>Tennis Club House - Depreciation</t>
  </si>
  <si>
    <t>Tennis Floodlights - Depreciation</t>
  </si>
  <si>
    <t>Booking System - Depreciation</t>
  </si>
  <si>
    <t>Postage Printing and Stationery</t>
  </si>
  <si>
    <t>Subscriptions</t>
  </si>
  <si>
    <t>Profit/(Loss) for the Year</t>
  </si>
  <si>
    <t>Meter Receipts and Booking Fees</t>
  </si>
  <si>
    <t>Balance Sheet</t>
  </si>
  <si>
    <t>Debtors and Prepayments</t>
  </si>
  <si>
    <t xml:space="preserve">Loan  NART </t>
  </si>
  <si>
    <t>Creditors and Accruals</t>
  </si>
  <si>
    <t>Bank and Cash</t>
  </si>
  <si>
    <t>Bank Paypal Booking Account</t>
  </si>
  <si>
    <t>NEWTON ABBOT SQUASH RACQUETS AND TENNIS CLUB</t>
  </si>
  <si>
    <t>ACCOUNTS</t>
  </si>
  <si>
    <t>INDEX</t>
  </si>
  <si>
    <t>Income and Expenditure Account</t>
  </si>
  <si>
    <t>Notes to the Accounts</t>
  </si>
  <si>
    <t>INCOME AND EXPENDITURE ACCOUNT</t>
  </si>
  <si>
    <t>£</t>
  </si>
  <si>
    <t>INCOME</t>
  </si>
  <si>
    <t>Loan Fee</t>
  </si>
  <si>
    <t>Russell Bond Licence Fee</t>
  </si>
  <si>
    <t>EXPENDITURE</t>
  </si>
  <si>
    <t>Squash Subscription</t>
  </si>
  <si>
    <t>BALANCE SHEET</t>
  </si>
  <si>
    <t>NOTES</t>
  </si>
  <si>
    <t>This is the fee due on the two NART loans</t>
  </si>
  <si>
    <t>Club Nights</t>
  </si>
  <si>
    <t>Junior Squash</t>
  </si>
  <si>
    <t>Other Income</t>
  </si>
  <si>
    <t>Ball &amp; Grips</t>
  </si>
  <si>
    <t>Repairs and Maintenance</t>
  </si>
  <si>
    <t>Gas and Electricity</t>
  </si>
  <si>
    <t>CAPITAL AND MAINTENANCE RESERVE</t>
  </si>
  <si>
    <t>Movement in Period</t>
  </si>
  <si>
    <t>REVENUE RESERVE</t>
  </si>
  <si>
    <t>Balance Brought forward</t>
  </si>
  <si>
    <t>Approved by:</t>
  </si>
  <si>
    <t>Chairman</t>
  </si>
  <si>
    <t>Treasurer</t>
  </si>
  <si>
    <t>Date</t>
  </si>
  <si>
    <t>FIXED ASSETS</t>
  </si>
  <si>
    <t>CURRENT ASSETS</t>
  </si>
  <si>
    <t>NET CURRENT ASSETS</t>
  </si>
  <si>
    <t>Balance Brought Forward</t>
  </si>
  <si>
    <t>Profit/(Loss) in Period</t>
  </si>
  <si>
    <t>Tennis Team Expenses</t>
  </si>
  <si>
    <t>Football Flood Lights</t>
  </si>
  <si>
    <t>Lost Cards and Guest Stamps</t>
  </si>
  <si>
    <t>The junior squash section continues to finance themselves. The figures shown in these accounts are for information only and does not affect the overall profit figure</t>
  </si>
  <si>
    <t>Meter and Booking Receipts</t>
  </si>
  <si>
    <t>Squash Court LED Lights</t>
  </si>
  <si>
    <t>Squash Court LED Lights Depreciation</t>
  </si>
  <si>
    <t>Summer Teams</t>
  </si>
  <si>
    <t>Advertising Tins</t>
  </si>
  <si>
    <t>N A Spurs Floodlights</t>
  </si>
  <si>
    <t>S D Cricket Score Board</t>
  </si>
  <si>
    <t>Tennis Fencing</t>
  </si>
  <si>
    <t>Tennis Fencing Depreciation</t>
  </si>
  <si>
    <t>Loans re Tennis Fencing</t>
  </si>
  <si>
    <t>CURRENT LIABILITIES</t>
  </si>
  <si>
    <t>Tennis Guest Fees</t>
  </si>
  <si>
    <t>Racket Ball Morning</t>
  </si>
  <si>
    <t>Transfer (to)/from Maintenance Provision</t>
  </si>
  <si>
    <t>YEAR ENDED 30 SEPTEMBER 2019</t>
  </si>
  <si>
    <t>Tennis Loans Donated to the Club</t>
  </si>
  <si>
    <t>Profit/(Loss)</t>
  </si>
  <si>
    <t>Tennis Floodlights</t>
  </si>
  <si>
    <t>Booking Fees Donated to Club</t>
  </si>
  <si>
    <t>Tennis Court Repairs Net of £250 Donation</t>
  </si>
  <si>
    <t>Drinking Fountain Repairs</t>
  </si>
  <si>
    <t>Honours Board Update</t>
  </si>
  <si>
    <t>Court Entrance Keypad Repairs</t>
  </si>
  <si>
    <t>Filing Cabinet</t>
  </si>
  <si>
    <t>Squash Court Floor Repairs</t>
  </si>
  <si>
    <t>Squash Court Light Repairs</t>
  </si>
  <si>
    <t>Tennis Pavillion Repairs</t>
  </si>
  <si>
    <t>England Squash have now amended their  subscription period from a June to Spetember without any increase in cost which has given us a three month free period..</t>
  </si>
  <si>
    <t>Loans Donated to the Club</t>
  </si>
  <si>
    <t>Last year an number of members advanced loans to the Club to facilitate the payment for the new tennis fencing. In this years figures I have show below those members who have subsequently donated their loan to the Club.</t>
  </si>
  <si>
    <t>M Richards</t>
  </si>
  <si>
    <t>G Davies</t>
  </si>
  <si>
    <t>M Wilcox</t>
  </si>
  <si>
    <t>Due to the lack of information I have not been able to show the Club Night receipts separately.</t>
  </si>
  <si>
    <t>LTA Susbscription</t>
  </si>
  <si>
    <t>Receipts are 1.86% up on the previous year. The accounts figure now includes Club Night as there is insuufficient information to show a separate figure.</t>
  </si>
  <si>
    <t>There is no subscription due this yaer due to the current Tennis situation.</t>
  </si>
  <si>
    <t>Rackets Balls &amp; Grips</t>
  </si>
  <si>
    <t>Shirts and Tops</t>
  </si>
  <si>
    <t>Outings Refreshments</t>
  </si>
  <si>
    <t>Coaching</t>
  </si>
  <si>
    <t>League &amp; Competition  Fees</t>
  </si>
  <si>
    <t>Sponsorship</t>
  </si>
  <si>
    <t>Another</t>
  </si>
  <si>
    <t>Income</t>
  </si>
  <si>
    <t>CRB Courses</t>
  </si>
  <si>
    <t>First Aid</t>
  </si>
  <si>
    <t>Web Hosting</t>
  </si>
  <si>
    <t>Coaching Course</t>
  </si>
  <si>
    <t>Solicitors Charges</t>
  </si>
  <si>
    <t>Subs have increased by  that 5.9% on last years figure.  This is due in the main to the reduction of the Recreational Trust subsription reduction.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</si>
</sst>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*;[Red]\(#,##0\)"/>
    <numFmt numFmtId="165" formatCode="#,##0_*;[Red]\(#,##0\);_*"/>
    <numFmt numFmtId="166" formatCode="#,##0_*;[Red]\(#,##0\);\-_*"/>
    <numFmt numFmtId="167" formatCode="#,##0_*;[Black]\(#,##0\)"/>
    <numFmt numFmtId="168" formatCode="#,##0;[Red]\(#,##0\);&quot;-&quot;;@"/>
    <numFmt numFmtId="169" formatCode="#,##0_);[Red]\(#,##0\);\-_)"/>
    <numFmt numFmtId="170" formatCode="#,##0_);[Black]\(#,##0\);\-_)"/>
    <numFmt numFmtId="171" formatCode="#,##0_*;[Red]\(#,##0\);\-\ ;"/>
    <numFmt numFmtId="172" formatCode="#,##0.00_);[Red]\(#,##0.00\);&quot;-&quot;_);@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23" fillId="0" borderId="0"/>
  </cellStyleXfs>
  <cellXfs count="58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Font="1"/>
    <xf numFmtId="0" fontId="25" fillId="0" borderId="0" xfId="0" applyFont="1"/>
    <xf numFmtId="0" fontId="4" fillId="0" borderId="0" xfId="0" applyFont="1"/>
    <xf numFmtId="0" fontId="25" fillId="0" borderId="0" xfId="0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11" xfId="0" applyNumberFormat="1" applyFont="1" applyBorder="1"/>
    <xf numFmtId="0" fontId="4" fillId="0" borderId="0" xfId="0" applyFont="1" applyAlignment="1">
      <alignment horizontal="right"/>
    </xf>
    <xf numFmtId="166" fontId="25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0" xfId="0" applyFont="1" applyBorder="1"/>
    <xf numFmtId="164" fontId="25" fillId="0" borderId="10" xfId="0" applyNumberFormat="1" applyFont="1" applyBorder="1"/>
    <xf numFmtId="164" fontId="4" fillId="0" borderId="13" xfId="0" applyNumberFormat="1" applyFont="1" applyBorder="1"/>
    <xf numFmtId="0" fontId="4" fillId="0" borderId="13" xfId="0" applyFont="1" applyBorder="1"/>
    <xf numFmtId="167" fontId="4" fillId="0" borderId="0" xfId="0" applyNumberFormat="1" applyFont="1"/>
    <xf numFmtId="167" fontId="4" fillId="0" borderId="0" xfId="0" applyNumberFormat="1" applyFont="1" applyBorder="1"/>
    <xf numFmtId="167" fontId="4" fillId="0" borderId="11" xfId="0" applyNumberFormat="1" applyFont="1" applyBorder="1"/>
    <xf numFmtId="167" fontId="4" fillId="0" borderId="12" xfId="0" applyNumberFormat="1" applyFont="1" applyBorder="1"/>
    <xf numFmtId="0" fontId="3" fillId="0" borderId="0" xfId="0" applyFont="1"/>
    <xf numFmtId="0" fontId="26" fillId="0" borderId="0" xfId="0" applyFont="1"/>
    <xf numFmtId="168" fontId="4" fillId="0" borderId="0" xfId="0" applyNumberFormat="1" applyFont="1"/>
    <xf numFmtId="168" fontId="4" fillId="0" borderId="0" xfId="0" applyNumberFormat="1" applyFont="1" applyBorder="1"/>
    <xf numFmtId="168" fontId="4" fillId="0" borderId="11" xfId="0" applyNumberFormat="1" applyFont="1" applyBorder="1"/>
    <xf numFmtId="0" fontId="2" fillId="0" borderId="0" xfId="0" applyFont="1"/>
    <xf numFmtId="0" fontId="1" fillId="0" borderId="0" xfId="0" applyFont="1"/>
    <xf numFmtId="164" fontId="2" fillId="0" borderId="0" xfId="0" applyNumberFormat="1" applyFont="1" applyBorder="1"/>
    <xf numFmtId="164" fontId="1" fillId="0" borderId="0" xfId="0" applyNumberFormat="1" applyFont="1"/>
    <xf numFmtId="171" fontId="2" fillId="0" borderId="11" xfId="0" applyNumberFormat="1" applyFont="1" applyBorder="1"/>
    <xf numFmtId="169" fontId="24" fillId="0" borderId="14" xfId="0" applyNumberFormat="1" applyFont="1" applyBorder="1"/>
    <xf numFmtId="170" fontId="24" fillId="0" borderId="14" xfId="0" applyNumberFormat="1" applyFont="1" applyBorder="1"/>
    <xf numFmtId="168" fontId="25" fillId="0" borderId="12" xfId="0" applyNumberFormat="1" applyFont="1" applyBorder="1"/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172" fontId="22" fillId="0" borderId="0" xfId="42" applyNumberFormat="1" applyFont="1"/>
    <xf numFmtId="172" fontId="24" fillId="0" borderId="0" xfId="42" applyNumberFormat="1" applyFont="1"/>
    <xf numFmtId="167" fontId="22" fillId="0" borderId="0" xfId="42" applyNumberFormat="1" applyFont="1"/>
    <xf numFmtId="167" fontId="22" fillId="0" borderId="11" xfId="42" applyNumberFormat="1" applyFont="1" applyBorder="1"/>
    <xf numFmtId="167" fontId="22" fillId="0" borderId="10" xfId="42" applyNumberFormat="1" applyFont="1" applyBorder="1"/>
    <xf numFmtId="3" fontId="1" fillId="0" borderId="0" xfId="0" applyNumberFormat="1" applyFont="1"/>
    <xf numFmtId="3" fontId="1" fillId="0" borderId="12" xfId="0" applyNumberFormat="1" applyFont="1" applyBorder="1"/>
    <xf numFmtId="168" fontId="1" fillId="0" borderId="0" xfId="0" applyNumberFormat="1" applyFont="1"/>
    <xf numFmtId="167" fontId="22" fillId="0" borderId="12" xfId="42" applyNumberFormat="1" applyFont="1" applyBorder="1"/>
    <xf numFmtId="1" fontId="25" fillId="0" borderId="0" xfId="0" quotePrefix="1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left"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0"/>
  <sheetViews>
    <sheetView tabSelected="1" workbookViewId="0"/>
  </sheetViews>
  <sheetFormatPr defaultRowHeight="15" x14ac:dyDescent="0.25"/>
  <sheetData>
    <row r="1" spans="1:8" ht="26.25" x14ac:dyDescent="0.4">
      <c r="A1" s="4" t="s">
        <v>33</v>
      </c>
      <c r="B1" s="5"/>
      <c r="C1" s="5"/>
      <c r="D1" s="5"/>
      <c r="E1" s="5"/>
      <c r="F1" s="5"/>
      <c r="G1" s="5"/>
      <c r="H1" s="23"/>
    </row>
    <row r="2" spans="1:8" x14ac:dyDescent="0.25">
      <c r="A2" s="4"/>
      <c r="B2" s="5"/>
      <c r="C2" s="5"/>
      <c r="D2" s="5"/>
      <c r="E2" s="5"/>
      <c r="F2" s="5"/>
      <c r="G2" s="5"/>
    </row>
    <row r="3" spans="1:8" x14ac:dyDescent="0.25">
      <c r="A3" s="4" t="s">
        <v>34</v>
      </c>
      <c r="B3" s="5"/>
      <c r="C3" s="5"/>
      <c r="D3" s="5"/>
      <c r="E3" s="5"/>
      <c r="F3" s="5"/>
      <c r="G3" s="5"/>
    </row>
    <row r="4" spans="1:8" x14ac:dyDescent="0.25">
      <c r="A4" s="4"/>
      <c r="B4" s="5"/>
      <c r="C4" s="5"/>
      <c r="D4" s="5"/>
      <c r="E4" s="5"/>
      <c r="F4" s="5"/>
      <c r="G4" s="5"/>
    </row>
    <row r="5" spans="1:8" x14ac:dyDescent="0.25">
      <c r="A5" s="4" t="s">
        <v>85</v>
      </c>
      <c r="B5" s="5"/>
      <c r="C5" s="5"/>
      <c r="D5" s="5"/>
      <c r="E5" s="5"/>
      <c r="F5" s="5"/>
      <c r="G5" s="5"/>
    </row>
    <row r="6" spans="1:8" x14ac:dyDescent="0.25">
      <c r="A6" s="5"/>
      <c r="B6" s="5"/>
      <c r="C6" s="5"/>
      <c r="D6" s="5"/>
      <c r="E6" s="5"/>
      <c r="F6" s="5"/>
      <c r="G6" s="5"/>
    </row>
    <row r="7" spans="1:8" x14ac:dyDescent="0.25">
      <c r="A7" s="4" t="s">
        <v>35</v>
      </c>
      <c r="B7" s="5"/>
      <c r="C7" s="5"/>
      <c r="D7" s="5"/>
      <c r="E7" s="5"/>
      <c r="F7" s="5"/>
      <c r="G7" s="5"/>
    </row>
    <row r="8" spans="1:8" x14ac:dyDescent="0.25">
      <c r="A8" s="5"/>
      <c r="B8" s="5"/>
      <c r="C8" s="5"/>
      <c r="D8" s="5"/>
      <c r="E8" s="5"/>
      <c r="F8" s="5"/>
      <c r="G8" s="5"/>
    </row>
    <row r="9" spans="1:8" x14ac:dyDescent="0.25">
      <c r="A9" s="5"/>
      <c r="B9" s="4">
        <v>1</v>
      </c>
      <c r="C9" s="5" t="s">
        <v>36</v>
      </c>
      <c r="D9" s="5"/>
      <c r="E9" s="5"/>
      <c r="F9" s="5"/>
      <c r="G9" s="5"/>
    </row>
    <row r="10" spans="1:8" x14ac:dyDescent="0.25">
      <c r="A10" s="5"/>
      <c r="B10" s="4"/>
      <c r="C10" s="5"/>
      <c r="D10" s="5"/>
      <c r="E10" s="5"/>
      <c r="F10" s="5"/>
      <c r="G10" s="5"/>
    </row>
    <row r="11" spans="1:8" x14ac:dyDescent="0.25">
      <c r="A11" s="5"/>
      <c r="B11" s="4">
        <v>2</v>
      </c>
      <c r="C11" s="5" t="s">
        <v>37</v>
      </c>
      <c r="D11" s="5"/>
      <c r="E11" s="5"/>
      <c r="F11" s="5"/>
      <c r="G11" s="5"/>
    </row>
    <row r="12" spans="1:8" x14ac:dyDescent="0.25">
      <c r="A12" s="5"/>
      <c r="B12" s="4"/>
      <c r="C12" s="5"/>
      <c r="D12" s="5"/>
      <c r="E12" s="5"/>
      <c r="F12" s="5"/>
      <c r="G12" s="5"/>
    </row>
    <row r="13" spans="1:8" x14ac:dyDescent="0.25">
      <c r="A13" s="5"/>
      <c r="B13" s="4">
        <v>4</v>
      </c>
      <c r="C13" s="5" t="s">
        <v>27</v>
      </c>
      <c r="D13" s="5"/>
      <c r="E13" s="5"/>
      <c r="F13" s="5"/>
      <c r="G13" s="5"/>
    </row>
    <row r="14" spans="1:8" x14ac:dyDescent="0.25">
      <c r="A14" s="5"/>
      <c r="B14" s="5"/>
      <c r="C14" s="5"/>
      <c r="D14" s="5"/>
      <c r="E14" s="5"/>
      <c r="F14" s="5"/>
      <c r="G14" s="5"/>
    </row>
    <row r="15" spans="1:8" x14ac:dyDescent="0.25">
      <c r="A15" s="5"/>
      <c r="B15" s="5"/>
      <c r="C15" s="5"/>
      <c r="D15" s="5"/>
      <c r="E15" s="5"/>
      <c r="F15" s="5"/>
      <c r="G15" s="5"/>
    </row>
    <row r="16" spans="1:8" x14ac:dyDescent="0.25">
      <c r="A16" s="5"/>
      <c r="B16" s="5"/>
      <c r="C16" s="5"/>
      <c r="D16" s="5"/>
      <c r="E16" s="5"/>
      <c r="F16" s="5"/>
      <c r="G16" s="5"/>
    </row>
    <row r="17" spans="1:7" x14ac:dyDescent="0.25"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5"/>
      <c r="B20" s="5"/>
      <c r="C20" s="5"/>
      <c r="D20" s="5"/>
      <c r="E20" s="5"/>
      <c r="F20" s="5"/>
      <c r="G20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50"/>
  <sheetViews>
    <sheetView workbookViewId="0"/>
  </sheetViews>
  <sheetFormatPr defaultRowHeight="15" x14ac:dyDescent="0.25"/>
  <cols>
    <col min="1" max="1" width="47.28515625" customWidth="1"/>
    <col min="2" max="3" width="11.140625" customWidth="1"/>
    <col min="4" max="4" width="5.7109375" customWidth="1"/>
    <col min="5" max="6" width="11.140625" customWidth="1"/>
    <col min="7" max="7" width="2.42578125" customWidth="1"/>
  </cols>
  <sheetData>
    <row r="1" spans="1:6" x14ac:dyDescent="0.25">
      <c r="A1" s="4" t="s">
        <v>33</v>
      </c>
      <c r="B1" s="5"/>
      <c r="C1" s="5"/>
      <c r="D1" s="5"/>
      <c r="E1" s="5"/>
      <c r="F1" s="22"/>
    </row>
    <row r="2" spans="1:6" x14ac:dyDescent="0.25">
      <c r="A2" s="5"/>
      <c r="B2" s="5"/>
      <c r="C2" s="5"/>
      <c r="D2" s="5"/>
      <c r="E2" s="5"/>
      <c r="F2" s="5"/>
    </row>
    <row r="3" spans="1:6" x14ac:dyDescent="0.25">
      <c r="A3" s="4" t="s">
        <v>38</v>
      </c>
      <c r="B3" s="5"/>
      <c r="C3" s="5"/>
      <c r="D3" s="5"/>
      <c r="E3" s="5"/>
      <c r="F3" s="5"/>
    </row>
    <row r="4" spans="1:6" x14ac:dyDescent="0.25">
      <c r="A4" s="4"/>
      <c r="B4" s="5"/>
      <c r="C4" s="5"/>
      <c r="D4" s="5"/>
      <c r="E4" s="5"/>
      <c r="F4" s="5"/>
    </row>
    <row r="5" spans="1:6" x14ac:dyDescent="0.25">
      <c r="A5" s="4" t="s">
        <v>85</v>
      </c>
      <c r="B5" s="5"/>
      <c r="C5" s="5"/>
      <c r="D5" s="5"/>
      <c r="E5" s="5"/>
      <c r="F5" s="5"/>
    </row>
    <row r="6" spans="1:6" x14ac:dyDescent="0.25">
      <c r="A6" s="4"/>
      <c r="B6" s="5"/>
      <c r="C6" s="5"/>
      <c r="D6" s="5"/>
      <c r="E6" s="5"/>
      <c r="F6" s="5"/>
    </row>
    <row r="7" spans="1:6" x14ac:dyDescent="0.25">
      <c r="A7" s="5"/>
      <c r="B7" s="47">
        <v>2019</v>
      </c>
      <c r="C7" s="48"/>
      <c r="D7" s="5"/>
      <c r="E7" s="47">
        <v>2018</v>
      </c>
      <c r="F7" s="48"/>
    </row>
    <row r="8" spans="1:6" x14ac:dyDescent="0.25">
      <c r="A8" s="4"/>
      <c r="B8" s="6" t="s">
        <v>39</v>
      </c>
      <c r="C8" s="6" t="s">
        <v>39</v>
      </c>
      <c r="D8" s="6"/>
      <c r="E8" s="6" t="s">
        <v>39</v>
      </c>
      <c r="F8" s="6" t="s">
        <v>39</v>
      </c>
    </row>
    <row r="9" spans="1:6" x14ac:dyDescent="0.25">
      <c r="A9" s="4" t="s">
        <v>40</v>
      </c>
      <c r="B9" s="6"/>
      <c r="C9" s="6"/>
      <c r="D9" s="6"/>
      <c r="E9" s="6"/>
      <c r="F9" s="5"/>
    </row>
    <row r="10" spans="1:6" ht="21.75" customHeight="1" x14ac:dyDescent="0.25">
      <c r="A10" s="4"/>
      <c r="B10" s="6"/>
      <c r="C10" s="6"/>
      <c r="D10" s="6"/>
      <c r="E10" s="6"/>
      <c r="F10" s="5"/>
    </row>
    <row r="11" spans="1:6" x14ac:dyDescent="0.25">
      <c r="A11" s="5" t="s">
        <v>24</v>
      </c>
      <c r="B11" s="18"/>
      <c r="C11" s="24">
        <v>22342.09</v>
      </c>
      <c r="D11" s="24"/>
      <c r="E11" s="24"/>
      <c r="F11" s="24">
        <v>21093.439999999999</v>
      </c>
    </row>
    <row r="12" spans="1:6" x14ac:dyDescent="0.25">
      <c r="A12" s="5" t="s">
        <v>26</v>
      </c>
      <c r="B12" s="18"/>
      <c r="C12" s="24">
        <v>12299.099999999999</v>
      </c>
      <c r="D12" s="24"/>
      <c r="E12" s="24"/>
      <c r="F12" s="24">
        <f>11146+929</f>
        <v>12075</v>
      </c>
    </row>
    <row r="13" spans="1:6" x14ac:dyDescent="0.25">
      <c r="A13" s="5" t="s">
        <v>0</v>
      </c>
      <c r="B13" s="18"/>
      <c r="C13" s="25">
        <v>26.32</v>
      </c>
      <c r="D13" s="25"/>
      <c r="E13" s="24"/>
      <c r="F13" s="25">
        <v>22.92</v>
      </c>
    </row>
    <row r="14" spans="1:6" x14ac:dyDescent="0.25">
      <c r="A14" s="5" t="s">
        <v>41</v>
      </c>
      <c r="B14" s="18"/>
      <c r="C14" s="24">
        <v>475</v>
      </c>
      <c r="D14" s="24"/>
      <c r="E14" s="24"/>
      <c r="F14" s="24">
        <v>525</v>
      </c>
    </row>
    <row r="15" spans="1:6" x14ac:dyDescent="0.25">
      <c r="A15" s="5" t="s">
        <v>42</v>
      </c>
      <c r="B15" s="18"/>
      <c r="C15" s="24">
        <v>5375</v>
      </c>
      <c r="D15" s="24"/>
      <c r="E15" s="24"/>
      <c r="F15" s="24">
        <v>5267.2</v>
      </c>
    </row>
    <row r="16" spans="1:6" x14ac:dyDescent="0.25">
      <c r="A16" s="5" t="s">
        <v>50</v>
      </c>
      <c r="B16" s="18"/>
      <c r="C16" s="26">
        <v>2505.3000000000002</v>
      </c>
      <c r="D16" s="24"/>
      <c r="E16" s="24"/>
      <c r="F16" s="26">
        <v>1560.42</v>
      </c>
    </row>
    <row r="17" spans="1:7" x14ac:dyDescent="0.25">
      <c r="A17" s="5"/>
      <c r="B17" s="18"/>
      <c r="C17" s="24">
        <v>43022</v>
      </c>
      <c r="D17" s="18"/>
      <c r="E17" s="18"/>
      <c r="F17" s="24">
        <v>40543</v>
      </c>
    </row>
    <row r="18" spans="1:7" x14ac:dyDescent="0.25">
      <c r="A18" s="5"/>
      <c r="B18" s="18"/>
      <c r="C18" s="18"/>
      <c r="D18" s="18"/>
      <c r="E18" s="18"/>
      <c r="F18" s="18"/>
    </row>
    <row r="19" spans="1:7" x14ac:dyDescent="0.25">
      <c r="A19" s="4" t="s">
        <v>43</v>
      </c>
      <c r="B19" s="18"/>
      <c r="C19" s="18"/>
      <c r="D19" s="18"/>
      <c r="E19" s="18"/>
      <c r="F19" s="18"/>
    </row>
    <row r="20" spans="1:7" x14ac:dyDescent="0.25">
      <c r="A20" s="4"/>
      <c r="B20" s="18"/>
      <c r="C20" s="18"/>
      <c r="D20" s="18"/>
      <c r="E20" s="18"/>
      <c r="F20" s="18"/>
    </row>
    <row r="21" spans="1:7" x14ac:dyDescent="0.25">
      <c r="A21" s="5" t="s">
        <v>2</v>
      </c>
      <c r="B21" s="24">
        <v>17610</v>
      </c>
      <c r="C21" s="18"/>
      <c r="D21" s="18"/>
      <c r="E21" s="24">
        <v>19765</v>
      </c>
      <c r="F21" s="18"/>
    </row>
    <row r="22" spans="1:7" x14ac:dyDescent="0.25">
      <c r="A22" s="5" t="s">
        <v>9</v>
      </c>
      <c r="B22" s="24">
        <v>900.63</v>
      </c>
      <c r="C22" s="18"/>
      <c r="D22" s="18"/>
      <c r="E22" s="24">
        <v>768.86999999999989</v>
      </c>
      <c r="F22" s="18"/>
      <c r="G22" s="1"/>
    </row>
    <row r="23" spans="1:7" x14ac:dyDescent="0.25">
      <c r="A23" s="5" t="s">
        <v>67</v>
      </c>
      <c r="B23" s="24">
        <v>164.95</v>
      </c>
      <c r="C23" s="18"/>
      <c r="D23" s="18"/>
      <c r="E23" s="24">
        <v>130</v>
      </c>
      <c r="F23" s="18"/>
      <c r="G23" s="1"/>
    </row>
    <row r="24" spans="1:7" x14ac:dyDescent="0.25">
      <c r="A24" s="5" t="s">
        <v>10</v>
      </c>
      <c r="B24" s="24">
        <v>150</v>
      </c>
      <c r="C24" s="18"/>
      <c r="D24" s="18"/>
      <c r="E24" s="24">
        <v>440</v>
      </c>
      <c r="F24" s="18"/>
    </row>
    <row r="25" spans="1:7" x14ac:dyDescent="0.25">
      <c r="A25" s="5" t="s">
        <v>5</v>
      </c>
      <c r="B25" s="24">
        <v>2166.35</v>
      </c>
      <c r="C25" s="18"/>
      <c r="D25" s="18"/>
      <c r="E25" s="24">
        <v>4446.2700000000004</v>
      </c>
      <c r="F25" s="18"/>
    </row>
    <row r="26" spans="1:7" x14ac:dyDescent="0.25">
      <c r="A26" s="5" t="s">
        <v>4</v>
      </c>
      <c r="B26" s="24">
        <v>1832.16</v>
      </c>
      <c r="C26" s="18"/>
      <c r="D26" s="18"/>
      <c r="E26" s="24">
        <v>1845.43</v>
      </c>
      <c r="F26" s="18"/>
      <c r="G26" s="1"/>
    </row>
    <row r="27" spans="1:7" x14ac:dyDescent="0.25">
      <c r="A27" s="5" t="s">
        <v>8</v>
      </c>
      <c r="B27" s="24">
        <v>2236</v>
      </c>
      <c r="C27" s="18"/>
      <c r="D27" s="18"/>
      <c r="E27" s="24">
        <v>2277</v>
      </c>
      <c r="F27" s="18"/>
      <c r="G27" s="1"/>
    </row>
    <row r="28" spans="1:7" x14ac:dyDescent="0.25">
      <c r="A28" s="5" t="s">
        <v>53</v>
      </c>
      <c r="B28" s="24">
        <v>5472.07</v>
      </c>
      <c r="C28" s="18"/>
      <c r="D28" s="18"/>
      <c r="E28" s="24">
        <v>5206.7800000000007</v>
      </c>
      <c r="F28" s="18"/>
      <c r="G28" s="1"/>
    </row>
    <row r="29" spans="1:7" x14ac:dyDescent="0.25">
      <c r="A29" s="5" t="s">
        <v>3</v>
      </c>
      <c r="B29" s="24">
        <v>436.32</v>
      </c>
      <c r="C29" s="18"/>
      <c r="D29" s="18"/>
      <c r="E29" s="24">
        <v>606.20000000000005</v>
      </c>
      <c r="F29" s="18"/>
      <c r="G29" s="1"/>
    </row>
    <row r="30" spans="1:7" x14ac:dyDescent="0.25">
      <c r="A30" s="5" t="s">
        <v>23</v>
      </c>
      <c r="B30" s="24">
        <v>5</v>
      </c>
      <c r="C30" s="18"/>
      <c r="D30" s="18"/>
      <c r="E30" s="24">
        <v>0.95</v>
      </c>
      <c r="F30" s="18"/>
    </row>
    <row r="31" spans="1:7" x14ac:dyDescent="0.25">
      <c r="A31" s="5" t="s">
        <v>44</v>
      </c>
      <c r="B31" s="24">
        <v>1485</v>
      </c>
      <c r="C31" s="18"/>
      <c r="D31" s="18"/>
      <c r="E31" s="24">
        <v>1841.5</v>
      </c>
      <c r="F31" s="18"/>
      <c r="G31" s="1"/>
    </row>
    <row r="32" spans="1:7" x14ac:dyDescent="0.25">
      <c r="A32" s="5" t="s">
        <v>11</v>
      </c>
      <c r="B32" s="24">
        <v>933.87</v>
      </c>
      <c r="C32" s="18"/>
      <c r="D32" s="18"/>
      <c r="E32" s="24">
        <v>315.99999999999994</v>
      </c>
      <c r="F32" s="18"/>
      <c r="G32" s="1"/>
    </row>
    <row r="33" spans="1:7" x14ac:dyDescent="0.25">
      <c r="A33" s="5" t="s">
        <v>6</v>
      </c>
      <c r="B33" s="24">
        <v>0</v>
      </c>
      <c r="C33" s="18"/>
      <c r="D33" s="18"/>
      <c r="E33" s="24">
        <v>32</v>
      </c>
      <c r="F33" s="18"/>
    </row>
    <row r="34" spans="1:7" x14ac:dyDescent="0.25">
      <c r="A34" s="5" t="s">
        <v>7</v>
      </c>
      <c r="B34" s="24">
        <v>2195</v>
      </c>
      <c r="C34" s="18"/>
      <c r="D34" s="18"/>
      <c r="E34" s="24">
        <v>2463</v>
      </c>
      <c r="F34" s="18"/>
    </row>
    <row r="35" spans="1:7" x14ac:dyDescent="0.25">
      <c r="A35" s="5" t="s">
        <v>1</v>
      </c>
      <c r="B35" s="26">
        <v>962.66</v>
      </c>
      <c r="C35" s="24">
        <v>36550</v>
      </c>
      <c r="D35" s="18"/>
      <c r="E35" s="26">
        <v>150</v>
      </c>
      <c r="F35" s="24">
        <f>SUM(E21:E35)</f>
        <v>40288.999999999993</v>
      </c>
      <c r="G35" s="1"/>
    </row>
    <row r="36" spans="1:7" x14ac:dyDescent="0.25">
      <c r="A36" s="5"/>
      <c r="B36" s="18"/>
      <c r="C36" s="24"/>
      <c r="D36" s="18"/>
      <c r="E36" s="24"/>
      <c r="F36" s="24"/>
    </row>
    <row r="37" spans="1:7" x14ac:dyDescent="0.25">
      <c r="A37" s="4" t="s">
        <v>87</v>
      </c>
      <c r="B37" s="18"/>
      <c r="C37" s="32">
        <v>6472</v>
      </c>
      <c r="D37" s="19"/>
      <c r="E37" s="24"/>
      <c r="F37" s="33">
        <f>F17-F35</f>
        <v>254.00000000000728</v>
      </c>
    </row>
    <row r="38" spans="1:7" x14ac:dyDescent="0.25">
      <c r="C38" s="25"/>
      <c r="E38" s="24"/>
      <c r="F38" s="25"/>
    </row>
    <row r="39" spans="1:7" x14ac:dyDescent="0.25">
      <c r="A39" s="28" t="s">
        <v>86</v>
      </c>
      <c r="C39" s="24">
        <v>5500</v>
      </c>
      <c r="E39" s="24"/>
      <c r="F39" s="24">
        <v>0</v>
      </c>
    </row>
    <row r="40" spans="1:7" x14ac:dyDescent="0.25">
      <c r="C40" s="24"/>
      <c r="E40" s="24"/>
      <c r="F40" s="24"/>
    </row>
    <row r="41" spans="1:7" x14ac:dyDescent="0.25">
      <c r="A41" s="4" t="s">
        <v>25</v>
      </c>
      <c r="C41" s="34">
        <v>11972</v>
      </c>
      <c r="E41" s="24"/>
      <c r="F41" s="34">
        <f>F39+F37</f>
        <v>254.00000000000728</v>
      </c>
    </row>
    <row r="42" spans="1:7" x14ac:dyDescent="0.25">
      <c r="C42" s="24"/>
      <c r="E42" s="24"/>
      <c r="F42" s="24"/>
    </row>
    <row r="43" spans="1:7" x14ac:dyDescent="0.25">
      <c r="C43" s="24"/>
      <c r="E43" s="24"/>
      <c r="F43" s="24"/>
    </row>
    <row r="44" spans="1:7" x14ac:dyDescent="0.25">
      <c r="C44" s="24"/>
      <c r="E44" s="24"/>
      <c r="F44" s="24"/>
    </row>
    <row r="45" spans="1:7" x14ac:dyDescent="0.25">
      <c r="C45" s="24"/>
      <c r="E45" s="24"/>
      <c r="F45" s="24"/>
    </row>
    <row r="46" spans="1:7" x14ac:dyDescent="0.25">
      <c r="C46" s="24"/>
      <c r="E46" s="24"/>
      <c r="F46" s="24"/>
    </row>
    <row r="47" spans="1:7" x14ac:dyDescent="0.25">
      <c r="C47" s="24"/>
      <c r="E47" s="24"/>
      <c r="F47" s="24"/>
    </row>
    <row r="48" spans="1:7" x14ac:dyDescent="0.25">
      <c r="C48" s="24"/>
      <c r="E48" s="24"/>
      <c r="F48" s="24"/>
    </row>
    <row r="49" spans="3:6" x14ac:dyDescent="0.25">
      <c r="C49" s="24"/>
      <c r="E49" s="24"/>
      <c r="F49" s="24"/>
    </row>
    <row r="50" spans="3:6" x14ac:dyDescent="0.25">
      <c r="C50" s="24"/>
      <c r="E50" s="24"/>
      <c r="F50" s="24"/>
    </row>
  </sheetData>
  <mergeCells count="2">
    <mergeCell ref="B7:C7"/>
    <mergeCell ref="E7:F7"/>
  </mergeCells>
  <pageMargins left="0.19685039370078741" right="0.19685039370078741" top="0.19685039370078741" bottom="0.39370078740157483" header="0.51181102362204722" footer="0.51181102362204722"/>
  <pageSetup paperSize="9" orientation="portrait" blackAndWhite="1" horizontalDpi="300" verticalDpi="300" r:id="rId1"/>
  <headerFooter>
    <oddFooter>&amp;C&amp;"-,Bold"1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64"/>
  <sheetViews>
    <sheetView workbookViewId="0"/>
  </sheetViews>
  <sheetFormatPr defaultRowHeight="15" x14ac:dyDescent="0.25"/>
  <cols>
    <col min="1" max="1" width="51.7109375" customWidth="1"/>
    <col min="2" max="2" width="11.7109375" customWidth="1"/>
    <col min="3" max="3" width="33.7109375" customWidth="1"/>
    <col min="11" max="11" width="21.28515625" customWidth="1"/>
  </cols>
  <sheetData>
    <row r="1" spans="1:3" x14ac:dyDescent="0.25">
      <c r="A1" s="4" t="s">
        <v>33</v>
      </c>
      <c r="B1" s="5"/>
      <c r="C1" s="5"/>
    </row>
    <row r="2" spans="1:3" x14ac:dyDescent="0.25">
      <c r="A2" s="5"/>
      <c r="B2" s="5"/>
      <c r="C2" s="5"/>
    </row>
    <row r="3" spans="1:3" x14ac:dyDescent="0.25">
      <c r="A3" s="4" t="s">
        <v>46</v>
      </c>
      <c r="B3" s="5"/>
      <c r="C3" s="5"/>
    </row>
    <row r="4" spans="1:3" x14ac:dyDescent="0.25">
      <c r="A4" s="4"/>
      <c r="B4" s="5"/>
      <c r="C4" s="5"/>
    </row>
    <row r="5" spans="1:3" x14ac:dyDescent="0.25">
      <c r="A5" s="4" t="s">
        <v>85</v>
      </c>
      <c r="B5" s="5"/>
      <c r="C5" s="5"/>
    </row>
    <row r="6" spans="1:3" x14ac:dyDescent="0.25">
      <c r="A6" s="5"/>
      <c r="B6" s="5"/>
      <c r="C6" s="5"/>
    </row>
    <row r="7" spans="1:3" ht="14.25" customHeight="1" x14ac:dyDescent="0.25">
      <c r="A7" s="4" t="s">
        <v>24</v>
      </c>
      <c r="B7" s="5"/>
      <c r="C7" s="5"/>
    </row>
    <row r="8" spans="1:3" s="3" customFormat="1" ht="4.5" customHeight="1" x14ac:dyDescent="0.25"/>
    <row r="9" spans="1:3" ht="31.5" customHeight="1" x14ac:dyDescent="0.25">
      <c r="A9" s="53" t="s">
        <v>121</v>
      </c>
      <c r="B9" s="50"/>
      <c r="C9" s="50"/>
    </row>
    <row r="10" spans="1:3" ht="6" customHeight="1" x14ac:dyDescent="0.25">
      <c r="A10" s="36"/>
      <c r="B10" s="35"/>
      <c r="C10" s="35"/>
    </row>
    <row r="11" spans="1:3" x14ac:dyDescent="0.25">
      <c r="A11" s="4" t="s">
        <v>71</v>
      </c>
      <c r="B11" s="5"/>
      <c r="C11" s="5"/>
    </row>
    <row r="12" spans="1:3" s="3" customFormat="1" ht="27" customHeight="1" x14ac:dyDescent="0.25">
      <c r="A12" s="54" t="s">
        <v>106</v>
      </c>
      <c r="B12" s="55"/>
      <c r="C12" s="55"/>
    </row>
    <row r="13" spans="1:3" ht="5.0999999999999996" customHeight="1" x14ac:dyDescent="0.25">
      <c r="A13" s="5"/>
      <c r="B13" s="5"/>
      <c r="C13" s="5"/>
    </row>
    <row r="14" spans="1:3" x14ac:dyDescent="0.25">
      <c r="A14" s="4" t="s">
        <v>41</v>
      </c>
      <c r="B14" s="5"/>
      <c r="C14" s="5"/>
    </row>
    <row r="15" spans="1:3" x14ac:dyDescent="0.25">
      <c r="A15" s="5" t="s">
        <v>47</v>
      </c>
      <c r="B15" s="5"/>
      <c r="C15" s="5"/>
    </row>
    <row r="16" spans="1:3" ht="5.0999999999999996" customHeight="1" x14ac:dyDescent="0.25">
      <c r="A16" s="5"/>
      <c r="B16" s="5"/>
      <c r="C16" s="5"/>
    </row>
    <row r="17" spans="1:3" x14ac:dyDescent="0.25">
      <c r="A17" s="4" t="s">
        <v>48</v>
      </c>
      <c r="B17" s="5"/>
      <c r="C17" s="5"/>
    </row>
    <row r="18" spans="1:3" ht="18.75" customHeight="1" x14ac:dyDescent="0.25">
      <c r="A18" s="51" t="s">
        <v>104</v>
      </c>
      <c r="B18" s="52"/>
      <c r="C18" s="52"/>
    </row>
    <row r="19" spans="1:3" ht="5.0999999999999996" customHeight="1" x14ac:dyDescent="0.25">
      <c r="A19" s="5"/>
      <c r="B19" s="5"/>
      <c r="C19" s="5"/>
    </row>
    <row r="20" spans="1:3" ht="4.5" customHeight="1" x14ac:dyDescent="0.25">
      <c r="A20" s="4"/>
      <c r="B20" s="5"/>
      <c r="C20" s="5"/>
    </row>
    <row r="21" spans="1:3" x14ac:dyDescent="0.25">
      <c r="A21" s="4" t="s">
        <v>49</v>
      </c>
      <c r="B21" s="5"/>
      <c r="C21" s="5"/>
    </row>
    <row r="22" spans="1:3" ht="36.75" customHeight="1" x14ac:dyDescent="0.25">
      <c r="A22" s="50" t="s">
        <v>70</v>
      </c>
      <c r="B22" s="50"/>
      <c r="C22" s="50"/>
    </row>
    <row r="23" spans="1:3" ht="5.0999999999999996" customHeight="1" x14ac:dyDescent="0.25">
      <c r="A23" s="5"/>
      <c r="B23" s="5"/>
      <c r="C23" s="5"/>
    </row>
    <row r="24" spans="1:3" ht="5.0999999999999996" customHeight="1" x14ac:dyDescent="0.25">
      <c r="A24" s="5"/>
      <c r="B24" s="5"/>
      <c r="C24" s="5"/>
    </row>
    <row r="25" spans="1:3" ht="5.0999999999999996" customHeight="1" x14ac:dyDescent="0.25">
      <c r="A25" s="5"/>
      <c r="B25" s="5"/>
      <c r="C25" s="5"/>
    </row>
    <row r="26" spans="1:3" x14ac:dyDescent="0.25">
      <c r="A26" s="4" t="s">
        <v>50</v>
      </c>
      <c r="B26" s="5"/>
      <c r="C26" s="5"/>
    </row>
    <row r="27" spans="1:3" x14ac:dyDescent="0.25">
      <c r="A27" s="5" t="s">
        <v>51</v>
      </c>
      <c r="B27" s="19">
        <v>125</v>
      </c>
      <c r="C27" s="5"/>
    </row>
    <row r="28" spans="1:3" x14ac:dyDescent="0.25">
      <c r="A28" s="22" t="s">
        <v>74</v>
      </c>
      <c r="B28" s="19">
        <f>468</f>
        <v>468</v>
      </c>
      <c r="C28" s="5"/>
    </row>
    <row r="29" spans="1:3" x14ac:dyDescent="0.25">
      <c r="A29" s="28" t="s">
        <v>82</v>
      </c>
      <c r="B29" s="19">
        <f>497-100</f>
        <v>397</v>
      </c>
      <c r="C29" s="5"/>
    </row>
    <row r="30" spans="1:3" hidden="1" x14ac:dyDescent="0.25">
      <c r="A30" s="5" t="s">
        <v>68</v>
      </c>
      <c r="B30" s="19"/>
      <c r="C30" s="5"/>
    </row>
    <row r="31" spans="1:3" x14ac:dyDescent="0.25">
      <c r="A31" s="28" t="s">
        <v>88</v>
      </c>
      <c r="B31" s="19">
        <v>20</v>
      </c>
      <c r="C31" s="5"/>
    </row>
    <row r="32" spans="1:3" x14ac:dyDescent="0.25">
      <c r="A32" s="28" t="s">
        <v>83</v>
      </c>
      <c r="B32" s="19">
        <f>845-150</f>
        <v>695</v>
      </c>
      <c r="C32" s="5"/>
    </row>
    <row r="33" spans="1:3" x14ac:dyDescent="0.25">
      <c r="A33" s="27" t="s">
        <v>76</v>
      </c>
      <c r="B33" s="19">
        <v>195</v>
      </c>
      <c r="C33" s="5"/>
    </row>
    <row r="34" spans="1:3" x14ac:dyDescent="0.25">
      <c r="A34" s="27" t="s">
        <v>77</v>
      </c>
      <c r="B34" s="19">
        <v>-37</v>
      </c>
      <c r="C34" s="5"/>
    </row>
    <row r="35" spans="1:3" x14ac:dyDescent="0.25">
      <c r="A35" s="27" t="s">
        <v>75</v>
      </c>
      <c r="B35" s="19">
        <f>481</f>
        <v>481</v>
      </c>
      <c r="C35" s="5"/>
    </row>
    <row r="36" spans="1:3" x14ac:dyDescent="0.25">
      <c r="A36" s="28" t="s">
        <v>89</v>
      </c>
      <c r="B36" s="19">
        <v>103</v>
      </c>
      <c r="C36" s="5"/>
    </row>
    <row r="37" spans="1:3" x14ac:dyDescent="0.25">
      <c r="A37" s="5" t="s">
        <v>69</v>
      </c>
      <c r="B37" s="20">
        <v>58</v>
      </c>
      <c r="C37" s="5"/>
    </row>
    <row r="38" spans="1:3" x14ac:dyDescent="0.25">
      <c r="A38" s="5"/>
      <c r="B38" s="21">
        <f>SUM(B27:B37)</f>
        <v>2505</v>
      </c>
      <c r="C38" s="5"/>
    </row>
    <row r="39" spans="1:3" x14ac:dyDescent="0.25">
      <c r="A39" s="4" t="s">
        <v>52</v>
      </c>
      <c r="B39" s="5"/>
      <c r="C39" s="5"/>
    </row>
    <row r="40" spans="1:3" x14ac:dyDescent="0.25">
      <c r="A40" s="28" t="s">
        <v>90</v>
      </c>
      <c r="B40" s="19">
        <f>772-250</f>
        <v>522</v>
      </c>
      <c r="C40" s="5"/>
    </row>
    <row r="41" spans="1:3" x14ac:dyDescent="0.25">
      <c r="A41" s="28" t="s">
        <v>91</v>
      </c>
      <c r="B41" s="19">
        <v>91</v>
      </c>
      <c r="C41" s="5"/>
    </row>
    <row r="42" spans="1:3" x14ac:dyDescent="0.25">
      <c r="A42" s="28" t="s">
        <v>92</v>
      </c>
      <c r="B42" s="19">
        <v>174</v>
      </c>
      <c r="C42" s="5"/>
    </row>
    <row r="43" spans="1:3" x14ac:dyDescent="0.25">
      <c r="A43" s="28" t="s">
        <v>93</v>
      </c>
      <c r="B43" s="19">
        <v>195</v>
      </c>
      <c r="C43" s="5"/>
    </row>
    <row r="44" spans="1:3" x14ac:dyDescent="0.25">
      <c r="A44" s="28" t="s">
        <v>94</v>
      </c>
      <c r="B44" s="19">
        <v>50</v>
      </c>
      <c r="C44" s="5"/>
    </row>
    <row r="45" spans="1:3" x14ac:dyDescent="0.25">
      <c r="A45" s="28" t="s">
        <v>95</v>
      </c>
      <c r="B45" s="19">
        <f>378+25+132</f>
        <v>535</v>
      </c>
      <c r="C45" s="5"/>
    </row>
    <row r="46" spans="1:3" x14ac:dyDescent="0.25">
      <c r="A46" s="28" t="s">
        <v>96</v>
      </c>
      <c r="B46" s="19">
        <v>210</v>
      </c>
      <c r="C46" s="5"/>
    </row>
    <row r="47" spans="1:3" x14ac:dyDescent="0.25">
      <c r="A47" s="28" t="s">
        <v>97</v>
      </c>
      <c r="B47" s="19">
        <f>290+99.48</f>
        <v>389.48</v>
      </c>
      <c r="C47" s="5"/>
    </row>
    <row r="48" spans="1:3" x14ac:dyDescent="0.25">
      <c r="A48" s="5"/>
      <c r="B48" s="21">
        <f>SUM(B40:B47)</f>
        <v>2166.48</v>
      </c>
      <c r="C48" s="5"/>
    </row>
    <row r="49" spans="1:3" x14ac:dyDescent="0.25">
      <c r="A49" s="5"/>
      <c r="B49" s="19"/>
      <c r="C49" s="5"/>
    </row>
    <row r="50" spans="1:3" ht="5.25" customHeight="1" x14ac:dyDescent="0.25">
      <c r="A50" s="5"/>
      <c r="B50" s="19"/>
      <c r="C50" s="5"/>
    </row>
    <row r="51" spans="1:3" ht="20.25" customHeight="1" x14ac:dyDescent="0.25">
      <c r="A51" s="4" t="s">
        <v>44</v>
      </c>
      <c r="B51" s="14"/>
      <c r="C51" s="5"/>
    </row>
    <row r="52" spans="1:3" ht="33" customHeight="1" x14ac:dyDescent="0.25">
      <c r="A52" s="49" t="s">
        <v>98</v>
      </c>
      <c r="B52" s="56"/>
      <c r="C52" s="56"/>
    </row>
    <row r="53" spans="1:3" ht="4.5" customHeight="1" x14ac:dyDescent="0.25">
      <c r="A53" s="5"/>
      <c r="B53" s="5"/>
      <c r="C53" s="5"/>
    </row>
    <row r="54" spans="1:3" ht="24.75" customHeight="1" x14ac:dyDescent="0.25">
      <c r="A54" s="4" t="s">
        <v>99</v>
      </c>
      <c r="B54" s="5"/>
      <c r="C54" s="5"/>
    </row>
    <row r="55" spans="1:3" s="37" customFormat="1" ht="35.25" customHeight="1" x14ac:dyDescent="0.25">
      <c r="A55" s="49" t="s">
        <v>100</v>
      </c>
      <c r="B55" s="49"/>
      <c r="C55" s="49"/>
    </row>
    <row r="56" spans="1:3" x14ac:dyDescent="0.25">
      <c r="A56" s="28"/>
      <c r="B56" s="28"/>
      <c r="C56" s="28"/>
    </row>
    <row r="57" spans="1:3" x14ac:dyDescent="0.25">
      <c r="A57" s="28" t="s">
        <v>101</v>
      </c>
      <c r="B57" s="43">
        <v>1000</v>
      </c>
      <c r="C57" s="28"/>
    </row>
    <row r="58" spans="1:3" x14ac:dyDescent="0.25">
      <c r="A58" s="28" t="s">
        <v>102</v>
      </c>
      <c r="B58" s="43">
        <v>1500</v>
      </c>
      <c r="C58" s="28"/>
    </row>
    <row r="59" spans="1:3" x14ac:dyDescent="0.25">
      <c r="A59" s="28" t="s">
        <v>103</v>
      </c>
      <c r="B59" s="43">
        <v>1000</v>
      </c>
      <c r="C59" s="28"/>
    </row>
    <row r="60" spans="1:3" x14ac:dyDescent="0.25">
      <c r="A60" s="28" t="s">
        <v>114</v>
      </c>
      <c r="B60" s="43">
        <v>2000</v>
      </c>
      <c r="C60" s="28"/>
    </row>
    <row r="61" spans="1:3" x14ac:dyDescent="0.25">
      <c r="A61" s="28"/>
      <c r="B61" s="44">
        <f>SUM(B57:B60)</f>
        <v>5500</v>
      </c>
      <c r="C61" s="28"/>
    </row>
    <row r="62" spans="1:3" ht="9" customHeight="1" x14ac:dyDescent="0.25">
      <c r="A62" s="28"/>
      <c r="B62" s="43"/>
      <c r="C62" s="28"/>
    </row>
    <row r="63" spans="1:3" x14ac:dyDescent="0.25">
      <c r="A63" s="4" t="s">
        <v>105</v>
      </c>
      <c r="B63" s="43"/>
      <c r="C63" s="28"/>
    </row>
    <row r="64" spans="1:3" ht="19.5" customHeight="1" x14ac:dyDescent="0.25">
      <c r="A64" s="28" t="s">
        <v>107</v>
      </c>
      <c r="B64" s="28"/>
      <c r="C64" s="28"/>
    </row>
  </sheetData>
  <mergeCells count="6">
    <mergeCell ref="A55:C55"/>
    <mergeCell ref="A22:C22"/>
    <mergeCell ref="A18:C18"/>
    <mergeCell ref="A9:C9"/>
    <mergeCell ref="A12:C12"/>
    <mergeCell ref="A52:C52"/>
  </mergeCells>
  <pageMargins left="0.19685039370078741" right="0.19685039370078741" top="0.19685039370078741" bottom="0.39370078740157483" header="0.31496062992125984" footer="0.31496062992125984"/>
  <pageSetup paperSize="9" scale="88" orientation="portrait" r:id="rId1"/>
  <headerFooter>
    <oddFooter>&amp;C&amp;"-,Bold"2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/>
  </sheetViews>
  <sheetFormatPr defaultRowHeight="15" x14ac:dyDescent="0.25"/>
  <cols>
    <col min="1" max="1" width="41.85546875" customWidth="1"/>
  </cols>
  <sheetData>
    <row r="1" spans="1:6" x14ac:dyDescent="0.25">
      <c r="A1" s="4" t="s">
        <v>33</v>
      </c>
      <c r="B1" s="28"/>
      <c r="C1" s="28"/>
      <c r="D1" s="28"/>
      <c r="E1" s="28"/>
      <c r="F1" s="28"/>
    </row>
    <row r="2" spans="1:6" x14ac:dyDescent="0.25">
      <c r="A2" s="28"/>
      <c r="B2" s="28"/>
      <c r="C2" s="28"/>
      <c r="D2" s="28"/>
      <c r="E2" s="28"/>
      <c r="F2" s="28"/>
    </row>
    <row r="3" spans="1:6" x14ac:dyDescent="0.25">
      <c r="A3" s="4" t="s">
        <v>46</v>
      </c>
      <c r="B3" s="28"/>
      <c r="C3" s="28"/>
      <c r="D3" s="28"/>
      <c r="E3" s="28"/>
      <c r="F3" s="28"/>
    </row>
    <row r="4" spans="1:6" x14ac:dyDescent="0.25">
      <c r="A4" s="4"/>
      <c r="B4" s="28"/>
      <c r="C4" s="28"/>
      <c r="D4" s="28"/>
      <c r="E4" s="28"/>
      <c r="F4" s="28"/>
    </row>
    <row r="5" spans="1:6" x14ac:dyDescent="0.25">
      <c r="A5" s="4" t="s">
        <v>85</v>
      </c>
      <c r="B5" s="28"/>
      <c r="C5" s="28"/>
      <c r="D5" s="28"/>
      <c r="E5" s="28"/>
      <c r="F5" s="28"/>
    </row>
    <row r="6" spans="1:6" x14ac:dyDescent="0.25">
      <c r="A6" s="38"/>
      <c r="B6" s="38"/>
      <c r="C6" s="38"/>
      <c r="D6" s="38"/>
      <c r="E6" s="38"/>
      <c r="F6" s="38"/>
    </row>
    <row r="7" spans="1:6" x14ac:dyDescent="0.25">
      <c r="A7" s="28"/>
      <c r="B7" s="47">
        <v>2019</v>
      </c>
      <c r="C7" s="48"/>
      <c r="D7" s="28"/>
      <c r="E7" s="47">
        <v>2018</v>
      </c>
      <c r="F7" s="48"/>
    </row>
    <row r="8" spans="1:6" x14ac:dyDescent="0.25">
      <c r="A8" s="4"/>
      <c r="B8" s="6" t="s">
        <v>39</v>
      </c>
      <c r="C8" s="6" t="s">
        <v>39</v>
      </c>
      <c r="D8" s="6"/>
      <c r="E8" s="6" t="s">
        <v>39</v>
      </c>
      <c r="F8" s="6" t="s">
        <v>39</v>
      </c>
    </row>
    <row r="9" spans="1:6" x14ac:dyDescent="0.25">
      <c r="A9" s="39" t="s">
        <v>1</v>
      </c>
      <c r="B9" s="38"/>
      <c r="C9" s="38"/>
      <c r="D9" s="38"/>
      <c r="E9" s="38"/>
      <c r="F9" s="38"/>
    </row>
    <row r="10" spans="1:6" ht="6" customHeight="1" x14ac:dyDescent="0.25">
      <c r="A10" s="38"/>
      <c r="B10" s="38"/>
      <c r="C10" s="38"/>
      <c r="D10" s="38"/>
      <c r="E10" s="38"/>
      <c r="F10" s="38"/>
    </row>
    <row r="11" spans="1:6" x14ac:dyDescent="0.25">
      <c r="A11" s="38" t="s">
        <v>116</v>
      </c>
      <c r="B11" s="38"/>
      <c r="C11" s="40">
        <v>106</v>
      </c>
      <c r="D11" s="40"/>
      <c r="E11" s="40"/>
      <c r="F11" s="45">
        <v>0</v>
      </c>
    </row>
    <row r="12" spans="1:6" x14ac:dyDescent="0.25">
      <c r="A12" s="38" t="s">
        <v>117</v>
      </c>
      <c r="B12" s="38"/>
      <c r="C12" s="40">
        <v>59</v>
      </c>
      <c r="D12" s="40"/>
      <c r="E12" s="40"/>
      <c r="F12" s="45">
        <v>0</v>
      </c>
    </row>
    <row r="13" spans="1:6" x14ac:dyDescent="0.25">
      <c r="A13" s="38" t="s">
        <v>118</v>
      </c>
      <c r="B13" s="38"/>
      <c r="C13" s="40">
        <v>18</v>
      </c>
      <c r="D13" s="40"/>
      <c r="E13" s="40"/>
      <c r="F13" s="45">
        <v>0</v>
      </c>
    </row>
    <row r="14" spans="1:6" x14ac:dyDescent="0.25">
      <c r="A14" s="38" t="s">
        <v>119</v>
      </c>
      <c r="B14" s="38"/>
      <c r="C14" s="45">
        <v>0</v>
      </c>
      <c r="D14" s="40"/>
      <c r="E14" s="40"/>
      <c r="F14" s="40">
        <v>150</v>
      </c>
    </row>
    <row r="15" spans="1:6" x14ac:dyDescent="0.25">
      <c r="A15" s="38" t="s">
        <v>120</v>
      </c>
      <c r="B15" s="38"/>
      <c r="C15" s="40">
        <v>780</v>
      </c>
      <c r="D15" s="40"/>
      <c r="E15" s="40"/>
      <c r="F15" s="45">
        <v>0</v>
      </c>
    </row>
    <row r="16" spans="1:6" x14ac:dyDescent="0.25">
      <c r="A16" s="38"/>
      <c r="B16" s="38"/>
      <c r="C16" s="46">
        <f>SUM(C11:C15)</f>
        <v>963</v>
      </c>
      <c r="D16" s="40"/>
      <c r="E16" s="40"/>
      <c r="F16" s="46">
        <v>150</v>
      </c>
    </row>
    <row r="17" spans="1:6" x14ac:dyDescent="0.25">
      <c r="A17" s="38"/>
      <c r="B17" s="38"/>
      <c r="C17" s="38"/>
      <c r="D17" s="38"/>
      <c r="E17" s="38"/>
      <c r="F17" s="38"/>
    </row>
    <row r="18" spans="1:6" x14ac:dyDescent="0.25">
      <c r="A18" s="39" t="s">
        <v>49</v>
      </c>
      <c r="B18" s="38"/>
      <c r="C18" s="38"/>
      <c r="D18" s="38"/>
      <c r="E18" s="38"/>
      <c r="F18" s="38"/>
    </row>
    <row r="19" spans="1:6" ht="6.75" customHeight="1" x14ac:dyDescent="0.25">
      <c r="A19" s="38"/>
      <c r="B19" s="38"/>
      <c r="C19" s="38"/>
      <c r="D19" s="38"/>
      <c r="E19" s="38"/>
      <c r="F19" s="38"/>
    </row>
    <row r="20" spans="1:6" x14ac:dyDescent="0.25">
      <c r="A20" s="38" t="s">
        <v>108</v>
      </c>
      <c r="B20" s="38"/>
      <c r="C20" s="40">
        <v>76</v>
      </c>
      <c r="D20" s="40"/>
      <c r="E20" s="40"/>
      <c r="F20" s="40">
        <v>50</v>
      </c>
    </row>
    <row r="21" spans="1:6" x14ac:dyDescent="0.25">
      <c r="A21" s="38" t="s">
        <v>109</v>
      </c>
      <c r="B21" s="38"/>
      <c r="C21" s="40">
        <v>726</v>
      </c>
      <c r="D21" s="40"/>
      <c r="E21" s="40"/>
      <c r="F21" s="40">
        <v>425</v>
      </c>
    </row>
    <row r="22" spans="1:6" x14ac:dyDescent="0.25">
      <c r="A22" s="38" t="s">
        <v>11</v>
      </c>
      <c r="B22" s="38"/>
      <c r="C22" s="40">
        <v>254</v>
      </c>
      <c r="D22" s="40"/>
      <c r="E22" s="40"/>
      <c r="F22" s="40">
        <v>210</v>
      </c>
    </row>
    <row r="23" spans="1:6" x14ac:dyDescent="0.25">
      <c r="A23" s="38" t="s">
        <v>110</v>
      </c>
      <c r="B23" s="38"/>
      <c r="C23" s="40">
        <f>425+48</f>
        <v>473</v>
      </c>
      <c r="D23" s="40"/>
      <c r="E23" s="40"/>
      <c r="F23" s="40">
        <v>579</v>
      </c>
    </row>
    <row r="24" spans="1:6" x14ac:dyDescent="0.25">
      <c r="A24" s="38" t="s">
        <v>111</v>
      </c>
      <c r="B24" s="38"/>
      <c r="C24" s="40">
        <v>42</v>
      </c>
      <c r="D24" s="40"/>
      <c r="E24" s="40"/>
      <c r="F24" s="40">
        <v>92</v>
      </c>
    </row>
    <row r="25" spans="1:6" x14ac:dyDescent="0.25">
      <c r="A25" s="38" t="s">
        <v>112</v>
      </c>
      <c r="B25" s="38"/>
      <c r="C25" s="41">
        <v>5</v>
      </c>
      <c r="D25" s="40"/>
      <c r="E25" s="40"/>
      <c r="F25" s="41">
        <v>10</v>
      </c>
    </row>
    <row r="26" spans="1:6" x14ac:dyDescent="0.25">
      <c r="A26" s="38"/>
      <c r="B26" s="40"/>
      <c r="C26" s="40">
        <f>SUM(C20:C25)</f>
        <v>1576</v>
      </c>
      <c r="D26" s="40"/>
      <c r="E26" s="40"/>
      <c r="F26" s="40">
        <f>SUM(F20:F25)</f>
        <v>1366</v>
      </c>
    </row>
    <row r="27" spans="1:6" x14ac:dyDescent="0.25">
      <c r="A27" s="38"/>
      <c r="B27" s="40"/>
      <c r="C27" s="40"/>
      <c r="D27" s="40"/>
      <c r="E27" s="40"/>
      <c r="F27" s="40"/>
    </row>
    <row r="28" spans="1:6" x14ac:dyDescent="0.25">
      <c r="A28" s="39" t="s">
        <v>115</v>
      </c>
      <c r="B28" s="40"/>
      <c r="C28" s="40"/>
      <c r="D28" s="40"/>
      <c r="E28" s="40"/>
      <c r="F28" s="40"/>
    </row>
    <row r="29" spans="1:6" ht="6.75" customHeight="1" x14ac:dyDescent="0.25">
      <c r="A29" s="38"/>
      <c r="B29" s="40"/>
      <c r="C29" s="40"/>
      <c r="D29" s="40"/>
      <c r="E29" s="40"/>
      <c r="F29" s="40"/>
    </row>
    <row r="30" spans="1:6" x14ac:dyDescent="0.25">
      <c r="A30" s="38" t="s">
        <v>113</v>
      </c>
      <c r="B30" s="40">
        <v>35</v>
      </c>
      <c r="C30" s="40"/>
      <c r="D30" s="40"/>
      <c r="E30" s="45">
        <v>0</v>
      </c>
      <c r="F30" s="40"/>
    </row>
    <row r="31" spans="1:6" x14ac:dyDescent="0.25">
      <c r="A31" s="38" t="s">
        <v>24</v>
      </c>
      <c r="B31" s="41">
        <v>1312</v>
      </c>
      <c r="C31" s="40">
        <f>B31+B30</f>
        <v>1347</v>
      </c>
      <c r="D31" s="40"/>
      <c r="E31" s="41">
        <v>855</v>
      </c>
      <c r="F31" s="40">
        <f>E31+E30</f>
        <v>855</v>
      </c>
    </row>
    <row r="32" spans="1:6" x14ac:dyDescent="0.25">
      <c r="A32" s="38"/>
      <c r="B32" s="40"/>
      <c r="C32" s="40"/>
      <c r="D32" s="40"/>
      <c r="E32" s="40"/>
      <c r="F32" s="40"/>
    </row>
    <row r="33" spans="1:6" ht="15.75" thickBot="1" x14ac:dyDescent="0.3">
      <c r="A33" s="38"/>
      <c r="B33" s="40"/>
      <c r="C33" s="42">
        <f>C31-C26</f>
        <v>-229</v>
      </c>
      <c r="D33" s="40"/>
      <c r="E33" s="40"/>
      <c r="F33" s="42">
        <f>F31-F26</f>
        <v>-511</v>
      </c>
    </row>
    <row r="34" spans="1:6" ht="15.75" thickTop="1" x14ac:dyDescent="0.25">
      <c r="A34" s="38"/>
      <c r="B34" s="40"/>
      <c r="C34" s="40"/>
      <c r="D34" s="40"/>
      <c r="E34" s="40"/>
      <c r="F34" s="40"/>
    </row>
    <row r="35" spans="1:6" x14ac:dyDescent="0.25">
      <c r="A35" s="38"/>
      <c r="B35" s="40"/>
      <c r="C35" s="40"/>
      <c r="D35" s="40"/>
      <c r="E35" s="40"/>
      <c r="F35" s="40"/>
    </row>
    <row r="36" spans="1:6" x14ac:dyDescent="0.25">
      <c r="A36" s="38"/>
      <c r="B36" s="40"/>
      <c r="C36" s="40"/>
      <c r="D36" s="40"/>
      <c r="E36" s="40"/>
      <c r="F36" s="40"/>
    </row>
  </sheetData>
  <mergeCells count="2">
    <mergeCell ref="B7:C7"/>
    <mergeCell ref="E7:F7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&amp;C&amp;"-,Bold"3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66"/>
  <sheetViews>
    <sheetView workbookViewId="0"/>
  </sheetViews>
  <sheetFormatPr defaultColWidth="6" defaultRowHeight="15" x14ac:dyDescent="0.25"/>
  <cols>
    <col min="1" max="1" width="47.28515625" customWidth="1"/>
    <col min="2" max="3" width="11.140625" customWidth="1"/>
    <col min="4" max="4" width="5.7109375" customWidth="1"/>
    <col min="5" max="6" width="11.140625" customWidth="1"/>
    <col min="7" max="7" width="2" customWidth="1"/>
    <col min="8" max="8" width="25.5703125" customWidth="1"/>
  </cols>
  <sheetData>
    <row r="1" spans="1:8" x14ac:dyDescent="0.25">
      <c r="A1" s="4" t="s">
        <v>33</v>
      </c>
      <c r="B1" s="5"/>
      <c r="C1" s="5"/>
      <c r="D1" s="5"/>
      <c r="E1" s="5"/>
      <c r="F1" s="5"/>
    </row>
    <row r="2" spans="1:8" x14ac:dyDescent="0.25">
      <c r="A2" s="5"/>
      <c r="B2" s="5"/>
      <c r="C2" s="5"/>
      <c r="D2" s="5"/>
      <c r="E2" s="5"/>
      <c r="F2" s="5"/>
    </row>
    <row r="3" spans="1:8" x14ac:dyDescent="0.25">
      <c r="A3" s="4" t="s">
        <v>45</v>
      </c>
      <c r="B3" s="5"/>
      <c r="C3" s="5"/>
      <c r="D3" s="5"/>
      <c r="E3" s="5"/>
      <c r="F3" s="5"/>
    </row>
    <row r="4" spans="1:8" x14ac:dyDescent="0.25">
      <c r="A4" s="4"/>
      <c r="B4" s="5"/>
      <c r="C4" s="5"/>
      <c r="D4" s="5"/>
      <c r="E4" s="5"/>
      <c r="F4" s="5"/>
    </row>
    <row r="5" spans="1:8" x14ac:dyDescent="0.25">
      <c r="A5" s="4" t="s">
        <v>85</v>
      </c>
      <c r="B5" s="5"/>
      <c r="C5" s="5"/>
      <c r="D5" s="5"/>
      <c r="E5" s="5"/>
      <c r="F5" s="5"/>
    </row>
    <row r="6" spans="1:8" x14ac:dyDescent="0.25">
      <c r="A6" s="5"/>
      <c r="B6" s="5"/>
      <c r="C6" s="5"/>
      <c r="D6" s="5"/>
      <c r="E6" s="5"/>
      <c r="F6" s="5"/>
    </row>
    <row r="7" spans="1:8" x14ac:dyDescent="0.25">
      <c r="A7" s="5"/>
      <c r="B7" s="57">
        <v>2019</v>
      </c>
      <c r="C7" s="57"/>
      <c r="D7" s="4"/>
      <c r="E7" s="57">
        <v>2018</v>
      </c>
      <c r="F7" s="57"/>
    </row>
    <row r="8" spans="1:8" x14ac:dyDescent="0.25">
      <c r="A8" s="10"/>
      <c r="B8" s="11" t="s">
        <v>39</v>
      </c>
      <c r="C8" s="12" t="s">
        <v>39</v>
      </c>
      <c r="D8" s="12"/>
      <c r="E8" s="12" t="s">
        <v>39</v>
      </c>
      <c r="F8" s="12" t="s">
        <v>39</v>
      </c>
      <c r="H8" s="12"/>
    </row>
    <row r="9" spans="1:8" x14ac:dyDescent="0.25">
      <c r="A9" s="4" t="s">
        <v>62</v>
      </c>
      <c r="B9" s="5"/>
      <c r="C9" s="5"/>
      <c r="D9" s="5"/>
      <c r="E9" s="5"/>
      <c r="F9" s="5"/>
    </row>
    <row r="10" spans="1:8" x14ac:dyDescent="0.25">
      <c r="A10" s="5" t="s">
        <v>12</v>
      </c>
      <c r="B10" s="13">
        <v>13218.5</v>
      </c>
      <c r="C10" s="7"/>
      <c r="D10" s="7"/>
      <c r="E10" s="7">
        <v>13218.5</v>
      </c>
      <c r="F10" s="7"/>
      <c r="G10" s="2"/>
      <c r="H10" s="2"/>
    </row>
    <row r="11" spans="1:8" x14ac:dyDescent="0.25">
      <c r="A11" s="5" t="s">
        <v>19</v>
      </c>
      <c r="B11" s="20">
        <v>-6827</v>
      </c>
      <c r="C11" s="18">
        <v>6391.5</v>
      </c>
      <c r="D11" s="18"/>
      <c r="E11" s="20">
        <v>-5946</v>
      </c>
      <c r="F11" s="7">
        <f>E11+E10</f>
        <v>7272.5</v>
      </c>
      <c r="G11" s="2"/>
      <c r="H11" s="2"/>
    </row>
    <row r="12" spans="1:8" hidden="1" x14ac:dyDescent="0.25">
      <c r="A12" s="5" t="s">
        <v>13</v>
      </c>
      <c r="B12" s="18">
        <v>0</v>
      </c>
      <c r="C12" s="18"/>
      <c r="D12" s="18"/>
      <c r="E12" s="18">
        <v>223</v>
      </c>
      <c r="F12" s="7"/>
      <c r="G12" s="2"/>
      <c r="H12" s="2"/>
    </row>
    <row r="13" spans="1:8" hidden="1" x14ac:dyDescent="0.25">
      <c r="A13" s="5" t="s">
        <v>20</v>
      </c>
      <c r="B13" s="20">
        <v>0</v>
      </c>
      <c r="C13" s="18">
        <v>0</v>
      </c>
      <c r="D13" s="18"/>
      <c r="E13" s="20">
        <v>-223</v>
      </c>
      <c r="F13" s="7">
        <f>E13+E12</f>
        <v>0</v>
      </c>
      <c r="G13" s="2"/>
      <c r="H13" s="2"/>
    </row>
    <row r="14" spans="1:8" x14ac:dyDescent="0.25">
      <c r="A14" s="5" t="s">
        <v>14</v>
      </c>
      <c r="B14" s="18">
        <v>19982</v>
      </c>
      <c r="C14" s="18"/>
      <c r="D14" s="18"/>
      <c r="E14" s="18">
        <v>19982</v>
      </c>
      <c r="F14" s="7"/>
      <c r="G14" s="2"/>
      <c r="H14" s="2"/>
    </row>
    <row r="15" spans="1:8" x14ac:dyDescent="0.25">
      <c r="A15" s="5" t="s">
        <v>21</v>
      </c>
      <c r="B15" s="20">
        <v>-13957</v>
      </c>
      <c r="C15" s="18">
        <v>6025</v>
      </c>
      <c r="D15" s="18"/>
      <c r="E15" s="20">
        <v>-13117</v>
      </c>
      <c r="F15" s="7">
        <f>E15+E14</f>
        <v>6865</v>
      </c>
      <c r="G15" s="2"/>
      <c r="H15" s="2"/>
    </row>
    <row r="16" spans="1:8" hidden="1" x14ac:dyDescent="0.25">
      <c r="A16" s="5" t="s">
        <v>15</v>
      </c>
      <c r="B16" s="18">
        <v>0</v>
      </c>
      <c r="C16" s="18"/>
      <c r="D16" s="18"/>
      <c r="E16" s="18">
        <v>892.97</v>
      </c>
      <c r="F16" s="7"/>
      <c r="G16" s="2"/>
      <c r="H16" s="2"/>
    </row>
    <row r="17" spans="1:8" hidden="1" x14ac:dyDescent="0.25">
      <c r="A17" s="5" t="s">
        <v>22</v>
      </c>
      <c r="B17" s="20">
        <v>0</v>
      </c>
      <c r="C17" s="18">
        <v>0</v>
      </c>
      <c r="D17" s="18"/>
      <c r="E17" s="20">
        <v>-893</v>
      </c>
      <c r="F17" s="7">
        <f>E17+E16</f>
        <v>-2.9999999999972715E-2</v>
      </c>
      <c r="G17" s="2"/>
      <c r="H17" s="2"/>
    </row>
    <row r="18" spans="1:8" x14ac:dyDescent="0.25">
      <c r="A18" s="5" t="s">
        <v>72</v>
      </c>
      <c r="B18" s="19">
        <v>5701.8</v>
      </c>
      <c r="C18" s="18"/>
      <c r="D18" s="18"/>
      <c r="E18" s="19">
        <v>5701.8</v>
      </c>
      <c r="F18" s="7"/>
      <c r="G18" s="2"/>
      <c r="H18" s="2"/>
    </row>
    <row r="19" spans="1:8" x14ac:dyDescent="0.25">
      <c r="A19" s="5" t="s">
        <v>73</v>
      </c>
      <c r="B19" s="20">
        <v>-1425</v>
      </c>
      <c r="C19" s="18">
        <v>4276.8</v>
      </c>
      <c r="D19" s="18"/>
      <c r="E19" s="20">
        <v>-1140</v>
      </c>
      <c r="F19" s="7">
        <f>E19+E18</f>
        <v>4561.8</v>
      </c>
      <c r="G19" s="2"/>
      <c r="H19" s="2"/>
    </row>
    <row r="20" spans="1:8" x14ac:dyDescent="0.25">
      <c r="A20" s="28" t="s">
        <v>78</v>
      </c>
      <c r="B20" s="19">
        <v>6852</v>
      </c>
      <c r="C20" s="18"/>
      <c r="D20" s="18"/>
      <c r="E20" s="19">
        <v>6852</v>
      </c>
      <c r="F20" s="7"/>
      <c r="G20" s="2"/>
      <c r="H20" s="2"/>
    </row>
    <row r="21" spans="1:8" x14ac:dyDescent="0.25">
      <c r="A21" s="28" t="s">
        <v>79</v>
      </c>
      <c r="B21" s="20">
        <v>-646</v>
      </c>
      <c r="C21" s="18">
        <v>6206</v>
      </c>
      <c r="D21" s="18"/>
      <c r="E21" s="20">
        <v>-457</v>
      </c>
      <c r="F21" s="7">
        <v>6395</v>
      </c>
      <c r="G21" s="2"/>
      <c r="H21" s="2"/>
    </row>
    <row r="22" spans="1:8" x14ac:dyDescent="0.25">
      <c r="A22" s="5"/>
      <c r="B22" s="7"/>
      <c r="C22" s="9"/>
      <c r="D22" s="7"/>
      <c r="E22" s="7"/>
      <c r="F22" s="9"/>
      <c r="G22" s="2"/>
      <c r="H22" s="2"/>
    </row>
    <row r="23" spans="1:8" x14ac:dyDescent="0.25">
      <c r="A23" s="5"/>
      <c r="B23" s="7"/>
      <c r="C23" s="7">
        <v>22900.3</v>
      </c>
      <c r="D23" s="7"/>
      <c r="E23" s="7"/>
      <c r="F23" s="7">
        <v>25095</v>
      </c>
      <c r="G23" s="2"/>
      <c r="H23" s="2"/>
    </row>
    <row r="24" spans="1:8" x14ac:dyDescent="0.25">
      <c r="A24" s="5"/>
      <c r="B24" s="7"/>
      <c r="C24" s="7"/>
      <c r="D24" s="7"/>
      <c r="E24" s="7"/>
      <c r="F24" s="7"/>
      <c r="G24" s="2"/>
      <c r="H24" s="2"/>
    </row>
    <row r="25" spans="1:8" x14ac:dyDescent="0.25">
      <c r="A25" s="4" t="s">
        <v>63</v>
      </c>
      <c r="B25" s="7"/>
      <c r="C25" s="7"/>
      <c r="D25" s="7"/>
      <c r="E25" s="7"/>
      <c r="F25" s="7"/>
      <c r="G25" s="2"/>
      <c r="H25" s="2"/>
    </row>
    <row r="26" spans="1:8" x14ac:dyDescent="0.25">
      <c r="A26" s="5" t="s">
        <v>16</v>
      </c>
      <c r="B26" s="7">
        <v>286.99</v>
      </c>
      <c r="C26" s="7"/>
      <c r="D26" s="7"/>
      <c r="E26" s="7">
        <v>157.34</v>
      </c>
      <c r="F26" s="7"/>
      <c r="G26" s="2"/>
      <c r="H26" s="2"/>
    </row>
    <row r="27" spans="1:8" x14ac:dyDescent="0.25">
      <c r="A27" s="5" t="s">
        <v>28</v>
      </c>
      <c r="B27" s="7">
        <v>3987</v>
      </c>
      <c r="C27" s="7"/>
      <c r="D27" s="7"/>
      <c r="E27" s="7">
        <v>6779.12</v>
      </c>
      <c r="F27" s="7"/>
      <c r="G27" s="2"/>
      <c r="H27" s="2"/>
    </row>
    <row r="28" spans="1:8" x14ac:dyDescent="0.25">
      <c r="A28" s="5" t="s">
        <v>29</v>
      </c>
      <c r="B28" s="8">
        <v>10500</v>
      </c>
      <c r="C28" s="8"/>
      <c r="D28" s="8"/>
      <c r="E28" s="8">
        <v>11500</v>
      </c>
      <c r="F28" s="8"/>
      <c r="G28" s="2"/>
      <c r="H28" s="2"/>
    </row>
    <row r="29" spans="1:8" x14ac:dyDescent="0.25">
      <c r="A29" s="5" t="s">
        <v>17</v>
      </c>
      <c r="B29" s="8">
        <v>56035.42</v>
      </c>
      <c r="C29" s="8"/>
      <c r="D29" s="8"/>
      <c r="E29" s="8">
        <v>46009.1</v>
      </c>
      <c r="F29" s="8"/>
      <c r="G29" s="2"/>
      <c r="H29" s="2"/>
    </row>
    <row r="30" spans="1:8" x14ac:dyDescent="0.25">
      <c r="A30" s="5" t="s">
        <v>32</v>
      </c>
      <c r="B30" s="7">
        <v>1531.92</v>
      </c>
      <c r="C30" s="7"/>
      <c r="D30" s="7"/>
      <c r="E30" s="7">
        <v>150.78</v>
      </c>
      <c r="F30" s="7"/>
      <c r="G30" s="2"/>
      <c r="H30" s="2"/>
    </row>
    <row r="31" spans="1:8" x14ac:dyDescent="0.25">
      <c r="A31" s="5" t="s">
        <v>18</v>
      </c>
      <c r="B31" s="7">
        <v>656.22</v>
      </c>
      <c r="C31" s="7"/>
      <c r="D31" s="7"/>
      <c r="E31" s="7">
        <v>885.16</v>
      </c>
      <c r="F31" s="7"/>
      <c r="G31" s="2"/>
      <c r="H31" s="2"/>
    </row>
    <row r="32" spans="1:8" x14ac:dyDescent="0.25">
      <c r="A32" s="5" t="s">
        <v>31</v>
      </c>
      <c r="B32" s="9">
        <v>14602.33</v>
      </c>
      <c r="C32" s="7"/>
      <c r="D32" s="7"/>
      <c r="E32" s="9">
        <v>16154.249999999998</v>
      </c>
      <c r="F32" s="7"/>
      <c r="G32" s="2"/>
      <c r="H32" s="2"/>
    </row>
    <row r="33" spans="1:8" x14ac:dyDescent="0.25">
      <c r="A33" s="5"/>
      <c r="B33" s="8">
        <v>87599</v>
      </c>
      <c r="C33" s="14"/>
      <c r="D33" s="8"/>
      <c r="E33" s="8">
        <f>SUM(E26:E32)-1</f>
        <v>81634.75</v>
      </c>
      <c r="F33" s="5"/>
      <c r="G33" s="2"/>
      <c r="H33" s="2"/>
    </row>
    <row r="34" spans="1:8" x14ac:dyDescent="0.25">
      <c r="A34" s="5"/>
      <c r="B34" s="8"/>
      <c r="C34" s="14"/>
      <c r="D34" s="8"/>
      <c r="E34" s="8"/>
      <c r="F34" s="5"/>
      <c r="G34" s="2"/>
      <c r="H34" s="2"/>
    </row>
    <row r="35" spans="1:8" x14ac:dyDescent="0.25">
      <c r="A35" s="4" t="s">
        <v>81</v>
      </c>
      <c r="B35" s="8"/>
      <c r="C35" s="8"/>
      <c r="D35" s="8"/>
      <c r="E35" s="8"/>
      <c r="F35" s="7"/>
      <c r="G35" s="2"/>
      <c r="H35" s="2"/>
    </row>
    <row r="36" spans="1:8" x14ac:dyDescent="0.25">
      <c r="A36" s="5" t="s">
        <v>30</v>
      </c>
      <c r="B36" s="8">
        <v>7849</v>
      </c>
      <c r="C36" s="8"/>
      <c r="D36" s="8"/>
      <c r="E36" s="29">
        <v>10552.42</v>
      </c>
      <c r="F36" s="7"/>
      <c r="G36" s="2"/>
      <c r="H36" s="2"/>
    </row>
    <row r="37" spans="1:8" x14ac:dyDescent="0.25">
      <c r="A37" s="28" t="s">
        <v>80</v>
      </c>
      <c r="B37" s="9">
        <v>3500</v>
      </c>
      <c r="C37" s="7"/>
      <c r="D37" s="7"/>
      <c r="E37" s="31">
        <v>9000</v>
      </c>
      <c r="F37" s="7"/>
      <c r="G37" s="2"/>
      <c r="H37" s="2"/>
    </row>
    <row r="38" spans="1:8" x14ac:dyDescent="0.25">
      <c r="A38" s="5"/>
      <c r="B38" s="8">
        <v>11349</v>
      </c>
      <c r="C38" s="7"/>
      <c r="D38" s="7"/>
      <c r="E38" s="8">
        <f>E37+E36</f>
        <v>19552.419999999998</v>
      </c>
      <c r="F38" s="7"/>
      <c r="G38" s="2"/>
      <c r="H38" s="2"/>
    </row>
    <row r="39" spans="1:8" x14ac:dyDescent="0.25">
      <c r="A39" s="5"/>
      <c r="B39" s="8"/>
      <c r="C39" s="7"/>
      <c r="D39" s="7"/>
      <c r="E39" s="8"/>
      <c r="F39" s="7"/>
      <c r="G39" s="2"/>
      <c r="H39" s="2"/>
    </row>
    <row r="40" spans="1:8" x14ac:dyDescent="0.25">
      <c r="A40" s="4" t="s">
        <v>64</v>
      </c>
      <c r="B40" s="5"/>
      <c r="C40" s="7">
        <v>76250</v>
      </c>
      <c r="D40" s="5"/>
      <c r="E40" s="5"/>
      <c r="F40" s="7">
        <f>E33-E38+11</f>
        <v>62093.33</v>
      </c>
      <c r="G40" s="2"/>
      <c r="H40" s="2"/>
    </row>
    <row r="41" spans="1:8" x14ac:dyDescent="0.25">
      <c r="A41" s="5"/>
      <c r="B41" s="7"/>
      <c r="C41" s="7"/>
      <c r="D41" s="7"/>
      <c r="E41" s="7"/>
      <c r="F41" s="7"/>
      <c r="G41" s="2"/>
      <c r="H41" s="2"/>
    </row>
    <row r="42" spans="1:8" ht="15.75" thickBot="1" x14ac:dyDescent="0.3">
      <c r="A42" s="5"/>
      <c r="B42" s="7"/>
      <c r="C42" s="15">
        <v>99150</v>
      </c>
      <c r="D42" s="7"/>
      <c r="E42" s="7"/>
      <c r="F42" s="15">
        <v>87178</v>
      </c>
      <c r="G42" s="2"/>
      <c r="H42" s="2"/>
    </row>
    <row r="43" spans="1:8" ht="15.75" thickTop="1" x14ac:dyDescent="0.25">
      <c r="A43" s="5"/>
      <c r="B43" s="7"/>
      <c r="C43" s="7"/>
      <c r="D43" s="7"/>
      <c r="E43" s="7"/>
      <c r="F43" s="7"/>
      <c r="G43" s="2"/>
      <c r="H43" s="2"/>
    </row>
    <row r="44" spans="1:8" x14ac:dyDescent="0.25">
      <c r="A44" s="4" t="s">
        <v>54</v>
      </c>
      <c r="B44" s="7"/>
      <c r="C44" s="7"/>
      <c r="D44" s="7"/>
      <c r="E44" s="7"/>
      <c r="F44" s="7"/>
      <c r="G44" s="2"/>
      <c r="H44" s="2"/>
    </row>
    <row r="45" spans="1:8" x14ac:dyDescent="0.25">
      <c r="A45" s="5" t="s">
        <v>57</v>
      </c>
      <c r="B45" s="7">
        <v>81781.91</v>
      </c>
      <c r="C45" s="5"/>
      <c r="D45" s="5"/>
      <c r="E45" s="7">
        <v>79781.91</v>
      </c>
      <c r="F45" s="5"/>
      <c r="G45" s="2"/>
      <c r="H45" s="2"/>
    </row>
    <row r="46" spans="1:8" x14ac:dyDescent="0.25">
      <c r="A46" s="5" t="s">
        <v>55</v>
      </c>
      <c r="B46" s="9">
        <v>2000</v>
      </c>
      <c r="C46" s="7">
        <v>83781.91</v>
      </c>
      <c r="D46" s="7"/>
      <c r="E46" s="9">
        <v>2000</v>
      </c>
      <c r="F46" s="7">
        <f>E46+E45</f>
        <v>81781.91</v>
      </c>
      <c r="G46" s="2"/>
      <c r="H46" s="2"/>
    </row>
    <row r="47" spans="1:8" x14ac:dyDescent="0.25">
      <c r="A47" s="5"/>
      <c r="B47" s="7"/>
      <c r="C47" s="7"/>
      <c r="D47" s="7"/>
      <c r="E47" s="7"/>
      <c r="F47" s="7"/>
      <c r="G47" s="2"/>
      <c r="H47" s="2"/>
    </row>
    <row r="48" spans="1:8" x14ac:dyDescent="0.25">
      <c r="A48" s="4" t="s">
        <v>56</v>
      </c>
      <c r="B48" s="7"/>
      <c r="C48" s="7"/>
      <c r="D48" s="7"/>
      <c r="E48" s="7"/>
      <c r="F48" s="7"/>
      <c r="G48" s="2"/>
      <c r="H48" s="2"/>
    </row>
    <row r="49" spans="1:8" x14ac:dyDescent="0.25">
      <c r="A49" s="5" t="s">
        <v>65</v>
      </c>
      <c r="B49" s="7">
        <v>5396</v>
      </c>
      <c r="C49" s="7"/>
      <c r="D49" s="7"/>
      <c r="E49" s="7">
        <v>7142</v>
      </c>
      <c r="F49" s="7"/>
      <c r="G49" s="2"/>
      <c r="H49" s="2"/>
    </row>
    <row r="50" spans="1:8" x14ac:dyDescent="0.25">
      <c r="A50" s="5" t="s">
        <v>66</v>
      </c>
      <c r="B50" s="20">
        <v>11972</v>
      </c>
      <c r="C50" s="7"/>
      <c r="D50" s="7"/>
      <c r="E50" s="20">
        <v>254</v>
      </c>
      <c r="F50" s="7"/>
      <c r="G50" s="2"/>
      <c r="H50" s="2"/>
    </row>
    <row r="51" spans="1:8" x14ac:dyDescent="0.25">
      <c r="A51" s="5"/>
      <c r="B51" s="7">
        <v>17368</v>
      </c>
      <c r="C51" s="7"/>
      <c r="D51" s="7"/>
      <c r="E51" s="7">
        <v>7395.6900000000032</v>
      </c>
      <c r="F51" s="7"/>
      <c r="G51" s="2"/>
      <c r="H51" s="2"/>
    </row>
    <row r="52" spans="1:8" x14ac:dyDescent="0.25">
      <c r="A52" s="28" t="s">
        <v>84</v>
      </c>
      <c r="B52" s="20">
        <v>-2000</v>
      </c>
      <c r="C52" s="7">
        <v>15368</v>
      </c>
      <c r="D52" s="7"/>
      <c r="E52" s="20">
        <v>-2000</v>
      </c>
      <c r="F52" s="7">
        <f>E52+E51</f>
        <v>5395.6900000000032</v>
      </c>
      <c r="G52" s="2"/>
      <c r="H52" s="2"/>
    </row>
    <row r="53" spans="1:8" x14ac:dyDescent="0.25">
      <c r="A53" s="5"/>
      <c r="B53" s="7"/>
      <c r="C53" s="5"/>
      <c r="D53" s="7"/>
      <c r="E53" s="7"/>
      <c r="F53" s="7"/>
      <c r="G53" s="2"/>
      <c r="H53" s="2"/>
    </row>
    <row r="54" spans="1:8" ht="15.75" thickBot="1" x14ac:dyDescent="0.3">
      <c r="A54" s="5"/>
      <c r="B54" s="7"/>
      <c r="C54" s="15">
        <v>99150</v>
      </c>
      <c r="D54" s="7"/>
      <c r="E54" s="7"/>
      <c r="F54" s="15">
        <f>F52+F46</f>
        <v>87177.600000000006</v>
      </c>
      <c r="G54" s="2"/>
      <c r="H54" s="2"/>
    </row>
    <row r="55" spans="1:8" ht="15.75" thickTop="1" x14ac:dyDescent="0.25">
      <c r="A55" s="5"/>
      <c r="B55" s="30"/>
      <c r="C55" s="7"/>
      <c r="D55" s="7"/>
      <c r="E55" s="7"/>
      <c r="F55" s="7"/>
      <c r="G55" s="2"/>
      <c r="H55" s="2"/>
    </row>
    <row r="56" spans="1:8" x14ac:dyDescent="0.25">
      <c r="A56" s="4" t="s">
        <v>58</v>
      </c>
      <c r="B56" s="7"/>
      <c r="C56" s="7"/>
      <c r="D56" s="7"/>
      <c r="E56" s="7"/>
      <c r="F56" s="7"/>
      <c r="G56" s="2"/>
      <c r="H56" s="2"/>
    </row>
    <row r="57" spans="1:8" x14ac:dyDescent="0.25">
      <c r="A57" s="4" t="s">
        <v>59</v>
      </c>
      <c r="B57" s="16"/>
      <c r="C57" s="16"/>
      <c r="D57" s="16"/>
      <c r="E57" s="16"/>
      <c r="F57" s="16"/>
      <c r="G57" s="2"/>
      <c r="H57" s="2"/>
    </row>
    <row r="58" spans="1:8" x14ac:dyDescent="0.25">
      <c r="A58" s="4"/>
      <c r="B58" s="5"/>
      <c r="C58" s="5"/>
      <c r="D58" s="5"/>
      <c r="E58" s="5"/>
      <c r="F58" s="5"/>
    </row>
    <row r="59" spans="1:8" x14ac:dyDescent="0.25">
      <c r="A59" s="4"/>
      <c r="B59" s="5"/>
      <c r="C59" s="5"/>
      <c r="D59" s="5"/>
      <c r="E59" s="5"/>
      <c r="F59" s="5"/>
    </row>
    <row r="60" spans="1:8" x14ac:dyDescent="0.25">
      <c r="A60" s="4" t="s">
        <v>60</v>
      </c>
      <c r="B60" s="17"/>
      <c r="C60" s="17"/>
      <c r="D60" s="17"/>
      <c r="E60" s="17"/>
      <c r="F60" s="17"/>
    </row>
    <row r="61" spans="1:8" x14ac:dyDescent="0.25">
      <c r="A61" s="4"/>
      <c r="B61" s="5"/>
      <c r="C61" s="5"/>
      <c r="D61" s="5"/>
      <c r="E61" s="5"/>
      <c r="F61" s="5"/>
    </row>
    <row r="62" spans="1:8" x14ac:dyDescent="0.25">
      <c r="A62" s="4" t="s">
        <v>61</v>
      </c>
      <c r="B62" s="17"/>
      <c r="C62" s="17"/>
      <c r="D62" s="17"/>
      <c r="E62" s="17"/>
      <c r="F62" s="5"/>
    </row>
    <row r="66" spans="3:3" x14ac:dyDescent="0.25">
      <c r="C66" s="2">
        <f>C42-C54</f>
        <v>0</v>
      </c>
    </row>
  </sheetData>
  <mergeCells count="2">
    <mergeCell ref="B7:C7"/>
    <mergeCell ref="E7:F7"/>
  </mergeCells>
  <pageMargins left="0.19685039370078741" right="0.19685039370078741" top="0.19685039370078741" bottom="0.39370078740157483" header="0.51181102362204722" footer="0.11811023622047245"/>
  <pageSetup paperSize="9" scale="95" orientation="portrait" blackAndWhite="1" horizontalDpi="300" verticalDpi="300" r:id="rId1"/>
  <headerFooter>
    <oddFooter>&amp;C&amp;"-,Bold"4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Index</vt:lpstr>
      <vt:lpstr>Final P&amp;L</vt:lpstr>
      <vt:lpstr>Notes</vt:lpstr>
      <vt:lpstr>Notes1</vt:lpstr>
      <vt:lpstr>Final BSheet</vt:lpstr>
      <vt:lpstr>'Final BSheet'!Print_Area</vt:lpstr>
      <vt:lpstr>'Final P&amp;L'!Print_Area</vt:lpstr>
      <vt:lpstr>Index!Print_Area</vt:lpstr>
      <vt:lpstr>Notes!Print_Area</vt:lpstr>
      <vt:lpstr>Notes1!Print_Area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Watts</dc:creator>
  <cp:lastModifiedBy>User</cp:lastModifiedBy>
  <cp:lastPrinted>2019-11-06T10:20:30Z</cp:lastPrinted>
  <dcterms:created xsi:type="dcterms:W3CDTF">2014-11-17T21:57:29Z</dcterms:created>
  <dcterms:modified xsi:type="dcterms:W3CDTF">2019-11-06T11:48:10Z</dcterms:modified>
</cp:coreProperties>
</file>